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800" windowHeight="12435" tabRatio="842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(прил.1)'!$B$1:$D$109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(прил.2)'!$A$1:$G$232</definedName>
    <definedName name="_xlnm.Print_Area" localSheetId="6">'Расходы (прил.3)'!$A$1:$E$47</definedName>
  </definedNames>
  <calcPr calcId="145621"/>
</workbook>
</file>

<file path=xl/calcChain.xml><?xml version="1.0" encoding="utf-8"?>
<calcChain xmlns="http://schemas.openxmlformats.org/spreadsheetml/2006/main">
  <c r="G29" i="25" l="1"/>
  <c r="D10" i="29"/>
  <c r="D87" i="29"/>
  <c r="D82" i="29"/>
  <c r="D9" i="29"/>
  <c r="G53" i="25"/>
  <c r="G56" i="25"/>
  <c r="G52" i="25"/>
  <c r="G57" i="25"/>
  <c r="G225" i="25"/>
  <c r="G223" i="25"/>
  <c r="G222" i="25" s="1"/>
  <c r="G221" i="25" s="1"/>
  <c r="E45" i="36" s="1"/>
  <c r="G199" i="25"/>
  <c r="G61" i="25"/>
  <c r="G59" i="25"/>
  <c r="G58" i="25"/>
  <c r="G54" i="25"/>
  <c r="G117" i="25"/>
  <c r="G116" i="25"/>
  <c r="G84" i="25"/>
  <c r="G82" i="25" s="1"/>
  <c r="G87" i="25"/>
  <c r="G85" i="25"/>
  <c r="G169" i="25"/>
  <c r="G167" i="25"/>
  <c r="G171" i="25"/>
  <c r="G173" i="25"/>
  <c r="G209" i="25"/>
  <c r="G83" i="25"/>
  <c r="G28" i="25"/>
  <c r="G27" i="25" s="1"/>
  <c r="G14" i="25"/>
  <c r="D72" i="29"/>
  <c r="D71" i="29"/>
  <c r="D79" i="29"/>
  <c r="D86" i="29"/>
  <c r="D103" i="29"/>
  <c r="D102" i="29"/>
  <c r="D98" i="29"/>
  <c r="D96" i="29"/>
  <c r="D91" i="29"/>
  <c r="D106" i="29"/>
  <c r="G230" i="25"/>
  <c r="G229" i="25" s="1"/>
  <c r="G228" i="25" s="1"/>
  <c r="G227" i="25"/>
  <c r="E46" i="36" s="1"/>
  <c r="D42" i="29"/>
  <c r="D41" i="29" s="1"/>
  <c r="G216" i="25"/>
  <c r="G215" i="25" s="1"/>
  <c r="G13" i="25"/>
  <c r="G12" i="25" s="1"/>
  <c r="G11" i="25"/>
  <c r="E12" i="36" s="1"/>
  <c r="G99" i="25"/>
  <c r="G98" i="25" s="1"/>
  <c r="G97" i="25" s="1"/>
  <c r="G89" i="25" s="1"/>
  <c r="E23" i="36" s="1"/>
  <c r="G50" i="25"/>
  <c r="G49" i="25" s="1"/>
  <c r="G25" i="25"/>
  <c r="G24" i="25" s="1"/>
  <c r="G23" i="25" s="1"/>
  <c r="G22" i="25" s="1"/>
  <c r="D59" i="29"/>
  <c r="G197" i="25"/>
  <c r="G194" i="25" s="1"/>
  <c r="G195" i="25"/>
  <c r="G135" i="25"/>
  <c r="G134" i="25" s="1"/>
  <c r="G136" i="25"/>
  <c r="G19" i="25"/>
  <c r="G18" i="25" s="1"/>
  <c r="G17" i="25" s="1"/>
  <c r="G16" i="25" s="1"/>
  <c r="G15" i="25" s="1"/>
  <c r="E13" i="36" s="1"/>
  <c r="G208" i="25"/>
  <c r="G207" i="25" s="1"/>
  <c r="G153" i="25"/>
  <c r="G152" i="25" s="1"/>
  <c r="G151" i="25" s="1"/>
  <c r="G155" i="25"/>
  <c r="G140" i="25"/>
  <c r="G139" i="25" s="1"/>
  <c r="G141" i="25"/>
  <c r="G115" i="25"/>
  <c r="G114" i="25" s="1"/>
  <c r="E27" i="36" s="1"/>
  <c r="D80" i="29"/>
  <c r="G200" i="25"/>
  <c r="G107" i="25"/>
  <c r="G106" i="25" s="1"/>
  <c r="G104" i="25" s="1"/>
  <c r="G190" i="25"/>
  <c r="G78" i="25"/>
  <c r="G77" i="25" s="1"/>
  <c r="G76" i="25" s="1"/>
  <c r="G188" i="25"/>
  <c r="G186" i="25"/>
  <c r="G146" i="25"/>
  <c r="G102" i="25"/>
  <c r="G101" i="25" s="1"/>
  <c r="G160" i="25"/>
  <c r="G178" i="25"/>
  <c r="G162" i="25"/>
  <c r="G159" i="25" s="1"/>
  <c r="G69" i="25"/>
  <c r="G71" i="25"/>
  <c r="D75" i="29"/>
  <c r="D21" i="29"/>
  <c r="D20" i="29" s="1"/>
  <c r="D57" i="29"/>
  <c r="D56" i="29" s="1"/>
  <c r="G219" i="25"/>
  <c r="G218" i="25"/>
  <c r="G176" i="25"/>
  <c r="D61" i="29"/>
  <c r="G92" i="25"/>
  <c r="G91" i="25"/>
  <c r="G90" i="25" s="1"/>
  <c r="G184" i="25"/>
  <c r="D67" i="29"/>
  <c r="D66" i="29" s="1"/>
  <c r="D65" i="29" s="1"/>
  <c r="F36" i="44"/>
  <c r="F35" i="44"/>
  <c r="F34" i="44" s="1"/>
  <c r="F30" i="44"/>
  <c r="F29" i="44" s="1"/>
  <c r="F28" i="44" s="1"/>
  <c r="F24" i="44"/>
  <c r="E30" i="44"/>
  <c r="E29" i="44" s="1"/>
  <c r="E28" i="44" s="1"/>
  <c r="E36" i="44"/>
  <c r="E35" i="44"/>
  <c r="E34" i="44" s="1"/>
  <c r="G73" i="25"/>
  <c r="G66" i="25" s="1"/>
  <c r="G67" i="25"/>
  <c r="H111" i="38"/>
  <c r="H110" i="38" s="1"/>
  <c r="H109" i="38"/>
  <c r="H108" i="38" s="1"/>
  <c r="F27" i="44" s="1"/>
  <c r="G111" i="38"/>
  <c r="G110" i="38"/>
  <c r="G109" i="38" s="1"/>
  <c r="G108" i="38"/>
  <c r="E27" i="44" s="1"/>
  <c r="E27" i="37"/>
  <c r="E26" i="37" s="1"/>
  <c r="E24" i="37"/>
  <c r="E23" i="37"/>
  <c r="E22" i="37" s="1"/>
  <c r="E21" i="37" s="1"/>
  <c r="E10" i="37" s="1"/>
  <c r="D27" i="37"/>
  <c r="D26" i="37"/>
  <c r="D22" i="37" s="1"/>
  <c r="D21" i="37" s="1"/>
  <c r="D24" i="37"/>
  <c r="D23" i="37"/>
  <c r="D24" i="29"/>
  <c r="D23" i="29"/>
  <c r="D19" i="29"/>
  <c r="H22" i="38"/>
  <c r="H21" i="38"/>
  <c r="H19" i="38"/>
  <c r="H18" i="38"/>
  <c r="H17" i="38" s="1"/>
  <c r="H16" i="38" s="1"/>
  <c r="F12" i="44" s="1"/>
  <c r="H26" i="38"/>
  <c r="H25" i="38"/>
  <c r="G22" i="38"/>
  <c r="G21" i="38"/>
  <c r="G19" i="38"/>
  <c r="G18" i="38"/>
  <c r="G17" i="38" s="1"/>
  <c r="G16" i="38"/>
  <c r="E12" i="44" s="1"/>
  <c r="G26" i="38"/>
  <c r="G25" i="38"/>
  <c r="H34" i="38"/>
  <c r="H33" i="38"/>
  <c r="H28" i="38" s="1"/>
  <c r="F13" i="44" s="1"/>
  <c r="H31" i="38"/>
  <c r="H30" i="38"/>
  <c r="H29" i="38" s="1"/>
  <c r="H14" i="38"/>
  <c r="H13" i="38" s="1"/>
  <c r="H12" i="38" s="1"/>
  <c r="H41" i="38"/>
  <c r="H40" i="38"/>
  <c r="H39" i="38" s="1"/>
  <c r="F14" i="44"/>
  <c r="H47" i="38"/>
  <c r="H55" i="38"/>
  <c r="H54" i="38" s="1"/>
  <c r="H58" i="38"/>
  <c r="H62" i="38"/>
  <c r="H60" i="38"/>
  <c r="H64" i="38"/>
  <c r="H52" i="38"/>
  <c r="H50" i="38"/>
  <c r="H69" i="38"/>
  <c r="H68" i="38"/>
  <c r="H67" i="38" s="1"/>
  <c r="F19" i="44" s="1"/>
  <c r="F18" i="44" s="1"/>
  <c r="H75" i="38"/>
  <c r="H88" i="38"/>
  <c r="H87" i="38" s="1"/>
  <c r="H82" i="38"/>
  <c r="H81" i="38" s="1"/>
  <c r="H80" i="38"/>
  <c r="H85" i="38"/>
  <c r="H84" i="38"/>
  <c r="H98" i="38"/>
  <c r="H97" i="38"/>
  <c r="H102" i="38"/>
  <c r="H101" i="38"/>
  <c r="H106" i="38"/>
  <c r="H105" i="38"/>
  <c r="H93" i="38"/>
  <c r="H92" i="38"/>
  <c r="H91" i="38" s="1"/>
  <c r="H120" i="38"/>
  <c r="H119" i="38" s="1"/>
  <c r="H122" i="38"/>
  <c r="H124" i="38"/>
  <c r="H117" i="38"/>
  <c r="H116" i="38" s="1"/>
  <c r="H115" i="38" s="1"/>
  <c r="H136" i="38"/>
  <c r="H134" i="38"/>
  <c r="H133" i="38" s="1"/>
  <c r="H129" i="38"/>
  <c r="H128" i="38" s="1"/>
  <c r="H142" i="38"/>
  <c r="H141" i="38" s="1"/>
  <c r="H140" i="38" s="1"/>
  <c r="H139" i="38" s="1"/>
  <c r="F38" i="44" s="1"/>
  <c r="H145" i="38"/>
  <c r="H144" i="38"/>
  <c r="H147" i="38"/>
  <c r="H151" i="38"/>
  <c r="H150" i="38" s="1"/>
  <c r="H149" i="38"/>
  <c r="F39" i="44" s="1"/>
  <c r="H156" i="38"/>
  <c r="H155" i="38" s="1"/>
  <c r="H154" i="38" s="1"/>
  <c r="H162" i="38"/>
  <c r="H161" i="38"/>
  <c r="H160" i="38" s="1"/>
  <c r="H159" i="38" s="1"/>
  <c r="H165" i="38"/>
  <c r="H164" i="38"/>
  <c r="H169" i="38"/>
  <c r="H168" i="38"/>
  <c r="H167" i="38" s="1"/>
  <c r="F44" i="44" s="1"/>
  <c r="H174" i="38"/>
  <c r="H173" i="38"/>
  <c r="H172" i="38" s="1"/>
  <c r="F45" i="44" s="1"/>
  <c r="H176" i="38"/>
  <c r="H181" i="38"/>
  <c r="H180" i="38" s="1"/>
  <c r="H179" i="38"/>
  <c r="F47" i="44" s="1"/>
  <c r="F46" i="44" s="1"/>
  <c r="G34" i="38"/>
  <c r="G33" i="38"/>
  <c r="G31" i="38"/>
  <c r="G30" i="38"/>
  <c r="G29" i="38" s="1"/>
  <c r="G14" i="38"/>
  <c r="G13" i="38" s="1"/>
  <c r="G12" i="38"/>
  <c r="G41" i="38"/>
  <c r="G40" i="38"/>
  <c r="G39" i="38" s="1"/>
  <c r="E14" i="44" s="1"/>
  <c r="G47" i="38"/>
  <c r="G45" i="38"/>
  <c r="E16" i="44" s="1"/>
  <c r="G55" i="38"/>
  <c r="G54" i="38" s="1"/>
  <c r="G58" i="38"/>
  <c r="G62" i="38"/>
  <c r="G60" i="38"/>
  <c r="G64" i="38"/>
  <c r="G52" i="38"/>
  <c r="G69" i="38"/>
  <c r="G68" i="38" s="1"/>
  <c r="G67" i="38"/>
  <c r="G75" i="38"/>
  <c r="G88" i="38"/>
  <c r="G87" i="38"/>
  <c r="G79" i="38" s="1"/>
  <c r="G82" i="38"/>
  <c r="G81" i="38"/>
  <c r="G80" i="38" s="1"/>
  <c r="G85" i="38"/>
  <c r="G84" i="38" s="1"/>
  <c r="G98" i="38"/>
  <c r="G102" i="38"/>
  <c r="G101" i="38" s="1"/>
  <c r="G106" i="38"/>
  <c r="G105" i="38" s="1"/>
  <c r="G100" i="38"/>
  <c r="E26" i="44" s="1"/>
  <c r="G93" i="38"/>
  <c r="G92" i="38" s="1"/>
  <c r="G91" i="38" s="1"/>
  <c r="G120" i="38"/>
  <c r="G122" i="38"/>
  <c r="G119" i="38" s="1"/>
  <c r="G114" i="38" s="1"/>
  <c r="G124" i="38"/>
  <c r="G117" i="38"/>
  <c r="G116" i="38" s="1"/>
  <c r="G115" i="38"/>
  <c r="G136" i="38"/>
  <c r="G134" i="38"/>
  <c r="G133" i="38"/>
  <c r="G127" i="38" s="1"/>
  <c r="G126" i="38" s="1"/>
  <c r="E33" i="44" s="1"/>
  <c r="G129" i="38"/>
  <c r="G128" i="38"/>
  <c r="G142" i="38"/>
  <c r="G141" i="38"/>
  <c r="G140" i="38" s="1"/>
  <c r="G139" i="38" s="1"/>
  <c r="E38" i="44" s="1"/>
  <c r="G145" i="38"/>
  <c r="G147" i="38"/>
  <c r="G144" i="38"/>
  <c r="G151" i="38"/>
  <c r="G150" i="38"/>
  <c r="G149" i="38" s="1"/>
  <c r="E39" i="44"/>
  <c r="G156" i="38"/>
  <c r="G155" i="38"/>
  <c r="G154" i="38" s="1"/>
  <c r="G153" i="38" s="1"/>
  <c r="G162" i="38"/>
  <c r="G161" i="38"/>
  <c r="G160" i="38" s="1"/>
  <c r="G165" i="38"/>
  <c r="G164" i="38" s="1"/>
  <c r="G169" i="38"/>
  <c r="G168" i="38" s="1"/>
  <c r="G167" i="38"/>
  <c r="E44" i="44" s="1"/>
  <c r="G174" i="38"/>
  <c r="G173" i="38" s="1"/>
  <c r="G172" i="38" s="1"/>
  <c r="E45" i="44" s="1"/>
  <c r="G176" i="38"/>
  <c r="G181" i="38"/>
  <c r="G180" i="38"/>
  <c r="G179" i="38" s="1"/>
  <c r="E47" i="44" s="1"/>
  <c r="E46" i="44" s="1"/>
  <c r="G35" i="25"/>
  <c r="G34" i="25" s="1"/>
  <c r="G33" i="25" s="1"/>
  <c r="G44" i="25"/>
  <c r="G42" i="25"/>
  <c r="E17" i="36" s="1"/>
  <c r="G64" i="25"/>
  <c r="G63" i="25" s="1"/>
  <c r="G40" i="25"/>
  <c r="G39" i="25" s="1"/>
  <c r="G38" i="25" s="1"/>
  <c r="G37" i="25" s="1"/>
  <c r="E16" i="36" s="1"/>
  <c r="G95" i="25"/>
  <c r="G94" i="25"/>
  <c r="G121" i="25"/>
  <c r="G120" i="25"/>
  <c r="G119" i="25" s="1"/>
  <c r="G109" i="25"/>
  <c r="E25" i="36" s="1"/>
  <c r="G126" i="25"/>
  <c r="G125" i="25" s="1"/>
  <c r="G112" i="25"/>
  <c r="G111" i="25" s="1"/>
  <c r="G110" i="25"/>
  <c r="G144" i="25"/>
  <c r="G148" i="25"/>
  <c r="G143" i="25" s="1"/>
  <c r="G132" i="25"/>
  <c r="G131" i="25"/>
  <c r="G130" i="25" s="1"/>
  <c r="G129" i="25" s="1"/>
  <c r="G212" i="25"/>
  <c r="G211" i="25" s="1"/>
  <c r="D14" i="29"/>
  <c r="D13" i="29" s="1"/>
  <c r="D12" i="29" s="1"/>
  <c r="AR10" i="40"/>
  <c r="AR12" i="40"/>
  <c r="AR11" i="40" s="1"/>
  <c r="H137" i="38"/>
  <c r="H103" i="38"/>
  <c r="H51" i="38"/>
  <c r="G103" i="38"/>
  <c r="G137" i="38"/>
  <c r="E11" i="37"/>
  <c r="E37" i="37"/>
  <c r="E36" i="37"/>
  <c r="E33" i="37" s="1"/>
  <c r="E39" i="37"/>
  <c r="E41" i="37"/>
  <c r="E16" i="37"/>
  <c r="E15" i="37" s="1"/>
  <c r="E14" i="37"/>
  <c r="E52" i="37"/>
  <c r="E51" i="37"/>
  <c r="E50" i="37" s="1"/>
  <c r="E48" i="37"/>
  <c r="E47" i="37" s="1"/>
  <c r="E46" i="37"/>
  <c r="E45" i="37" s="1"/>
  <c r="E44" i="37" s="1"/>
  <c r="E56" i="37"/>
  <c r="E55" i="37"/>
  <c r="E54" i="37" s="1"/>
  <c r="E61" i="37"/>
  <c r="E60" i="37" s="1"/>
  <c r="E69" i="37"/>
  <c r="E66" i="37"/>
  <c r="E73" i="37"/>
  <c r="E72" i="37" s="1"/>
  <c r="E71" i="37"/>
  <c r="E83" i="37"/>
  <c r="E82" i="37"/>
  <c r="E79" i="37"/>
  <c r="E78" i="37"/>
  <c r="E77" i="37" s="1"/>
  <c r="E76" i="37"/>
  <c r="E97" i="37"/>
  <c r="E95" i="37"/>
  <c r="E94" i="37" s="1"/>
  <c r="E88" i="37"/>
  <c r="E87" i="37"/>
  <c r="E86" i="37" s="1"/>
  <c r="E107" i="37"/>
  <c r="E106" i="37" s="1"/>
  <c r="E105" i="37" s="1"/>
  <c r="E109" i="37"/>
  <c r="E42" i="37"/>
  <c r="E34" i="37"/>
  <c r="E31" i="37"/>
  <c r="E12" i="37"/>
  <c r="D11" i="37"/>
  <c r="D37" i="37"/>
  <c r="D39" i="37"/>
  <c r="D36" i="37" s="1"/>
  <c r="D33" i="37" s="1"/>
  <c r="D41" i="37"/>
  <c r="D16" i="37"/>
  <c r="D15" i="37" s="1"/>
  <c r="D14" i="37" s="1"/>
  <c r="D52" i="37"/>
  <c r="D51" i="37"/>
  <c r="D50" i="37" s="1"/>
  <c r="D48" i="37"/>
  <c r="D47" i="37" s="1"/>
  <c r="D46" i="37" s="1"/>
  <c r="D56" i="37"/>
  <c r="D55" i="37"/>
  <c r="D54" i="37" s="1"/>
  <c r="D12" i="37"/>
  <c r="D31" i="37"/>
  <c r="D34" i="37"/>
  <c r="D42" i="37"/>
  <c r="D61" i="37"/>
  <c r="D60" i="37" s="1"/>
  <c r="D69" i="37"/>
  <c r="D66" i="37" s="1"/>
  <c r="D73" i="37"/>
  <c r="D72" i="37" s="1"/>
  <c r="D71" i="37"/>
  <c r="D83" i="37"/>
  <c r="D82" i="37"/>
  <c r="D79" i="37"/>
  <c r="D78" i="37"/>
  <c r="D77" i="37" s="1"/>
  <c r="D76" i="37" s="1"/>
  <c r="D97" i="37"/>
  <c r="D95" i="37"/>
  <c r="D88" i="37"/>
  <c r="D87" i="37" s="1"/>
  <c r="D86" i="37"/>
  <c r="D107" i="37"/>
  <c r="D106" i="37"/>
  <c r="D105" i="37" s="1"/>
  <c r="D109" i="37"/>
  <c r="D44" i="29"/>
  <c r="D43" i="29"/>
  <c r="G123" i="25"/>
  <c r="D52" i="29"/>
  <c r="D51" i="29" s="1"/>
  <c r="D50" i="29"/>
  <c r="D32" i="29"/>
  <c r="D34" i="29"/>
  <c r="D31" i="29" s="1"/>
  <c r="D36" i="29"/>
  <c r="D48" i="29"/>
  <c r="D47" i="29" s="1"/>
  <c r="D46" i="29" s="1"/>
  <c r="E38" i="36"/>
  <c r="E37" i="36" s="1"/>
  <c r="E36" i="36"/>
  <c r="G157" i="25"/>
  <c r="D29" i="29"/>
  <c r="D37" i="29"/>
  <c r="D26" i="29"/>
  <c r="H96" i="38"/>
  <c r="H95" i="38" s="1"/>
  <c r="E93" i="37"/>
  <c r="E85" i="37" s="1"/>
  <c r="G180" i="25"/>
  <c r="G28" i="38"/>
  <c r="E13" i="44" s="1"/>
  <c r="G46" i="38"/>
  <c r="G43" i="25"/>
  <c r="G105" i="25"/>
  <c r="E24" i="36"/>
  <c r="G193" i="25"/>
  <c r="G192" i="25" s="1"/>
  <c r="E41" i="36"/>
  <c r="D28" i="29"/>
  <c r="D78" i="29"/>
  <c r="D85" i="29"/>
  <c r="D77" i="29" s="1"/>
  <c r="E11" i="44"/>
  <c r="H66" i="38"/>
  <c r="E47" i="36"/>
  <c r="F25" i="44"/>
  <c r="D94" i="37"/>
  <c r="D93" i="37"/>
  <c r="D85" i="37"/>
  <c r="H45" i="38"/>
  <c r="F16" i="44" s="1"/>
  <c r="H46" i="38"/>
  <c r="D70" i="29"/>
  <c r="G166" i="25"/>
  <c r="G165" i="25" s="1"/>
  <c r="G164" i="25" s="1"/>
  <c r="E40" i="36" s="1"/>
  <c r="G159" i="38"/>
  <c r="E43" i="44" s="1"/>
  <c r="G50" i="38"/>
  <c r="G51" i="38"/>
  <c r="G158" i="38"/>
  <c r="E22" i="44"/>
  <c r="E34" i="36" l="1"/>
  <c r="E32" i="44"/>
  <c r="E31" i="44" s="1"/>
  <c r="G113" i="38"/>
  <c r="E42" i="44"/>
  <c r="D10" i="37"/>
  <c r="D9" i="37" s="1"/>
  <c r="F41" i="44"/>
  <c r="F40" i="44" s="1"/>
  <c r="H153" i="38"/>
  <c r="G150" i="25"/>
  <c r="E35" i="36" s="1"/>
  <c r="H158" i="38"/>
  <c r="F43" i="44"/>
  <c r="F42" i="44" s="1"/>
  <c r="E9" i="37"/>
  <c r="E111" i="37" s="1"/>
  <c r="CW17" i="41" s="1"/>
  <c r="CW16" i="41" s="1"/>
  <c r="E59" i="37"/>
  <c r="E58" i="37" s="1"/>
  <c r="H114" i="38"/>
  <c r="F11" i="44"/>
  <c r="G178" i="38"/>
  <c r="D55" i="29"/>
  <c r="D54" i="29" s="1"/>
  <c r="E41" i="44"/>
  <c r="E40" i="44" s="1"/>
  <c r="G57" i="38"/>
  <c r="G49" i="38" s="1"/>
  <c r="E17" i="44" s="1"/>
  <c r="H100" i="38"/>
  <c r="G48" i="25"/>
  <c r="G47" i="25"/>
  <c r="G46" i="25" s="1"/>
  <c r="E18" i="36" s="1"/>
  <c r="D59" i="37"/>
  <c r="D58" i="37" s="1"/>
  <c r="G73" i="38"/>
  <c r="G74" i="38"/>
  <c r="H178" i="38"/>
  <c r="H79" i="38"/>
  <c r="F22" i="44" s="1"/>
  <c r="G214" i="25"/>
  <c r="E44" i="36" s="1"/>
  <c r="E22" i="36"/>
  <c r="E21" i="36" s="1"/>
  <c r="G81" i="25"/>
  <c r="G97" i="38"/>
  <c r="G96" i="38"/>
  <c r="G95" i="38" s="1"/>
  <c r="G66" i="38"/>
  <c r="E19" i="44"/>
  <c r="E18" i="44" s="1"/>
  <c r="H73" i="38"/>
  <c r="H74" i="38"/>
  <c r="D40" i="29"/>
  <c r="D39" i="29" s="1"/>
  <c r="D8" i="29" s="1"/>
  <c r="D45" i="37"/>
  <c r="D44" i="37" s="1"/>
  <c r="E10" i="44"/>
  <c r="H127" i="38"/>
  <c r="H126" i="38" s="1"/>
  <c r="F33" i="44" s="1"/>
  <c r="H57" i="38"/>
  <c r="H49" i="38" s="1"/>
  <c r="G21" i="25"/>
  <c r="E14" i="36" s="1"/>
  <c r="G206" i="25"/>
  <c r="E43" i="36" s="1"/>
  <c r="E15" i="36"/>
  <c r="G205" i="25"/>
  <c r="E42" i="36" s="1"/>
  <c r="G75" i="25"/>
  <c r="E20" i="36"/>
  <c r="E19" i="36" s="1"/>
  <c r="F17" i="44" l="1"/>
  <c r="H11" i="38"/>
  <c r="E10" i="36"/>
  <c r="F26" i="44"/>
  <c r="F23" i="44" s="1"/>
  <c r="H90" i="38"/>
  <c r="CW15" i="41"/>
  <c r="CW14" i="41"/>
  <c r="G128" i="25"/>
  <c r="E33" i="36" s="1"/>
  <c r="E11" i="36"/>
  <c r="F21" i="44"/>
  <c r="F20" i="44" s="1"/>
  <c r="H72" i="38"/>
  <c r="D111" i="37"/>
  <c r="CF17" i="41" s="1"/>
  <c r="CF16" i="41" s="1"/>
  <c r="F10" i="44"/>
  <c r="G10" i="25"/>
  <c r="G90" i="38"/>
  <c r="E25" i="44"/>
  <c r="E23" i="44" s="1"/>
  <c r="G72" i="38"/>
  <c r="E21" i="44"/>
  <c r="E20" i="44" s="1"/>
  <c r="E9" i="44" s="1"/>
  <c r="D109" i="29"/>
  <c r="CF17" i="21" s="1"/>
  <c r="CF16" i="21" s="1"/>
  <c r="H113" i="38"/>
  <c r="F32" i="44"/>
  <c r="F31" i="44" s="1"/>
  <c r="G11" i="38"/>
  <c r="G8" i="25" l="1"/>
  <c r="H9" i="38"/>
  <c r="F9" i="44"/>
  <c r="CF15" i="21"/>
  <c r="CF14" i="21"/>
  <c r="CF14" i="41"/>
  <c r="CF15" i="41"/>
  <c r="G9" i="38"/>
  <c r="CF21" i="41" l="1"/>
  <c r="CF20" i="41" s="1"/>
  <c r="G10" i="38"/>
  <c r="CW21" i="41"/>
  <c r="CW20" i="41" s="1"/>
  <c r="H10" i="38"/>
  <c r="CF21" i="21"/>
  <c r="CF20" i="21" s="1"/>
  <c r="G9" i="25"/>
  <c r="CW19" i="41" l="1"/>
  <c r="CW18" i="41"/>
  <c r="CW13" i="41" s="1"/>
  <c r="CW12" i="41" s="1"/>
  <c r="CF18" i="21"/>
  <c r="CF13" i="21" s="1"/>
  <c r="CF12" i="21" s="1"/>
  <c r="CF19" i="21"/>
  <c r="CF18" i="41"/>
  <c r="CF13" i="41" s="1"/>
  <c r="CF12" i="41" s="1"/>
  <c r="CF19" i="41"/>
</calcChain>
</file>

<file path=xl/sharedStrings.xml><?xml version="1.0" encoding="utf-8"?>
<sst xmlns="http://schemas.openxmlformats.org/spreadsheetml/2006/main" count="2506" uniqueCount="599">
  <si>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</si>
  <si>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</si>
  <si>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</si>
  <si>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</si>
  <si>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</si>
  <si>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</si>
  <si>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</si>
  <si>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</si>
  <si>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</si>
  <si>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</si>
  <si>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</si>
  <si>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</si>
  <si>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</si>
  <si>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</si>
  <si>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</si>
  <si>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</si>
  <si>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</si>
  <si>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</si>
  <si>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</si>
  <si>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</si>
  <si>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</si>
  <si>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</si>
  <si>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</si>
  <si>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</si>
  <si>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</si>
  <si>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</si>
  <si>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</si>
  <si>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</si>
  <si>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</si>
  <si>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</si>
  <si>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</si>
  <si>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</si>
  <si>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</si>
  <si>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</si>
  <si>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</si>
  <si>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</si>
  <si>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</si>
  <si>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</si>
  <si>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</si>
  <si>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</si>
  <si>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</si>
  <si>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</si>
  <si>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</si>
  <si>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</si>
  <si>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</si>
  <si>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</si>
  <si>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</si>
  <si>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</si>
  <si>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</si>
  <si>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</si>
  <si>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</si>
  <si>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</si>
  <si>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</si>
  <si>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</si>
  <si>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</si>
  <si>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</si>
  <si>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</si>
  <si>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</si>
  <si>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</si>
  <si>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</si>
  <si>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</si>
  <si>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</si>
  <si>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</si>
  <si>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</si>
  <si>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</si>
  <si>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</si>
  <si>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</si>
  <si>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</si>
  <si>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</si>
  <si>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</si>
  <si>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</si>
  <si>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</si>
  <si>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</si>
  <si>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</si>
  <si>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</si>
  <si>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</si>
  <si>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</si>
  <si>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</si>
  <si>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</si>
  <si>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</si>
  <si>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</si>
  <si>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</si>
  <si>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</si>
  <si>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</si>
  <si>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</si>
  <si>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</si>
  <si>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</si>
  <si>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</si>
  <si>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</si>
  <si>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</si>
  <si>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</si>
  <si>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</si>
  <si>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</si>
  <si>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</si>
  <si>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</si>
  <si>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</si>
  <si>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</si>
  <si>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</si>
  <si>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</si>
  <si>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</si>
  <si>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</si>
  <si>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</si>
  <si>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</si>
  <si>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</si>
  <si>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</si>
  <si>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</si>
  <si>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</si>
  <si>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</si>
  <si>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</si>
  <si>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</si>
  <si>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</si>
  <si>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</si>
  <si>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</si>
  <si>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</si>
  <si>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</si>
  <si>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</si>
  <si>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</si>
  <si>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</si>
  <si>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</si>
  <si>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</si>
  <si>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</si>
  <si>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</si>
  <si>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</si>
  <si>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</si>
  <si>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</si>
  <si>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</si>
  <si>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</si>
  <si>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</si>
  <si>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</si>
  <si>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</si>
  <si>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</si>
  <si>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</si>
  <si>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</si>
  <si>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</si>
  <si>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</si>
  <si>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</si>
  <si>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</si>
  <si>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</si>
  <si>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</si>
  <si>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</si>
  <si>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</si>
  <si>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</si>
  <si>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</si>
  <si>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</si>
  <si>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</si>
  <si>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</si>
  <si>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</si>
  <si>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</si>
  <si>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</si>
  <si>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</si>
  <si>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</si>
  <si>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</si>
  <si>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</si>
  <si>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</si>
  <si>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</si>
  <si>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</si>
  <si>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</si>
  <si>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</si>
  <si>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</si>
  <si>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</si>
  <si>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</si>
  <si>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</si>
  <si>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</si>
  <si>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</si>
  <si>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</si>
  <si>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</si>
  <si>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</si>
  <si>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</si>
  <si>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</si>
  <si>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</si>
  <si>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</si>
  <si>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</si>
  <si>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</si>
  <si>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</si>
  <si>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</si>
  <si>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</si>
  <si>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</si>
  <si>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</si>
  <si>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</si>
  <si>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</si>
  <si>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</si>
  <si>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</si>
  <si>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</si>
  <si>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</si>
  <si>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</si>
  <si>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</si>
  <si>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</si>
  <si>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</si>
  <si>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</si>
  <si>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</si>
  <si>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</si>
  <si>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</si>
  <si>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</si>
  <si>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</si>
  <si>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</si>
  <si>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</si>
  <si>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</si>
  <si>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</si>
  <si>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</si>
  <si>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</si>
  <si>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</si>
  <si>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</si>
  <si>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</si>
  <si>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</si>
  <si>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</si>
  <si>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</si>
  <si>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</si>
  <si>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</si>
  <si>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</si>
  <si>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</si>
  <si>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</si>
  <si>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</si>
  <si>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</si>
  <si>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</si>
  <si>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</si>
  <si>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</si>
  <si>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</si>
  <si>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</si>
  <si>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</si>
  <si>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</si>
  <si>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</si>
  <si>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</si>
  <si>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</si>
  <si>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</si>
  <si>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</si>
  <si>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</si>
  <si>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</si>
  <si>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</si>
  <si>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</si>
  <si>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</si>
  <si>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</si>
  <si>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</si>
  <si>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</si>
  <si>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</si>
  <si>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</si>
  <si>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</si>
  <si>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</si>
  <si>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</si>
  <si>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</si>
  <si>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</si>
  <si>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</si>
  <si>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</si>
  <si>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</si>
  <si>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</si>
  <si>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</si>
  <si>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</si>
  <si>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</si>
  <si>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</si>
  <si>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</si>
  <si>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</si>
  <si>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</si>
  <si>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</si>
  <si>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</si>
  <si>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</si>
  <si>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</si>
  <si>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</si>
  <si>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</si>
  <si>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</si>
  <si>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</si>
  <si>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</si>
  <si>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</si>
  <si>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</si>
  <si>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</si>
  <si>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</si>
  <si>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</si>
  <si>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</si>
  <si>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</si>
  <si>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</si>
  <si>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</si>
  <si>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</si>
  <si>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</si>
  <si>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</si>
  <si>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</si>
  <si>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</si>
  <si>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</si>
  <si>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</si>
  <si>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</si>
  <si>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</si>
  <si>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</si>
  <si>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</si>
  <si>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</si>
  <si>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</si>
  <si>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</si>
  <si>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</si>
  <si>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</si>
  <si>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</si>
  <si>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</si>
  <si>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</si>
  <si>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</si>
  <si>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</si>
  <si>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</si>
  <si>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</si>
  <si>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</si>
  <si>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</si>
  <si>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</si>
  <si>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</si>
  <si>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</si>
  <si>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</si>
  <si>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</si>
  <si>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</si>
  <si>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</si>
  <si>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</si>
  <si>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</si>
  <si>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</si>
  <si>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</si>
  <si>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</si>
  <si>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</si>
  <si>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</si>
  <si>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</si>
  <si>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</si>
  <si>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</si>
  <si>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</si>
  <si>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</si>
  <si>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</si>
  <si>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</si>
  <si>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</si>
  <si>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</si>
  <si>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</si>
  <si>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</si>
  <si>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</si>
  <si>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</si>
  <si>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</si>
  <si>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</si>
  <si>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</si>
  <si>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</si>
  <si>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</si>
  <si>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</si>
  <si>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</si>
  <si>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</si>
  <si>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</si>
  <si>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</si>
  <si>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</si>
  <si>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</si>
  <si>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</si>
  <si>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</si>
  <si>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</si>
  <si>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</si>
  <si>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</si>
  <si>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</si>
  <si>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</si>
  <si>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</si>
  <si>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</si>
  <si>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</si>
  <si>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</si>
  <si>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</si>
  <si>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</si>
  <si>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</si>
  <si>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</si>
  <si>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</si>
  <si>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</si>
  <si>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</si>
  <si>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</si>
  <si>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</si>
  <si>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</si>
  <si>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</si>
  <si>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</si>
  <si>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</si>
  <si>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</si>
  <si>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</si>
  <si>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</si>
  <si>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</si>
  <si>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</si>
  <si>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</si>
  <si>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</si>
  <si>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</si>
  <si>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</si>
  <si>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</si>
  <si>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</si>
  <si>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</si>
  <si>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</si>
  <si>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</si>
  <si>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</si>
  <si>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</si>
  <si>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</si>
  <si>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</si>
  <si>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</si>
  <si>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</si>
  <si>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</si>
  <si>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</si>
  <si>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</si>
  <si>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</si>
  <si>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</si>
  <si>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</si>
  <si>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</si>
  <si>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</si>
  <si>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</si>
  <si>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</si>
  <si>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</si>
  <si>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</si>
  <si>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</si>
  <si>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</si>
  <si>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</si>
  <si>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</si>
  <si>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</si>
  <si>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</si>
  <si>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</si>
  <si>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</si>
  <si>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</si>
  <si>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</si>
  <si>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</si>
  <si>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</si>
  <si>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</si>
  <si>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</si>
  <si>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</si>
  <si>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</si>
  <si>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</si>
  <si>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</si>
  <si>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</si>
  <si>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</si>
  <si>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</si>
  <si>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</si>
  <si>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</si>
  <si>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</si>
  <si>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</si>
  <si>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</si>
  <si>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</si>
  <si>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</si>
  <si>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</si>
  <si>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</si>
  <si>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</si>
  <si>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</si>
  <si>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</si>
  <si>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</si>
  <si>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</si>
  <si>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</si>
  <si>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</si>
  <si>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</si>
  <si>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</si>
  <si>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</si>
  <si>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</si>
  <si>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</si>
  <si>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</si>
  <si>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</si>
  <si>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</si>
  <si>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</si>
  <si>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 xml:space="preserve">Приложение 1 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</si>
  <si>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</si>
  <si>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</si>
  <si>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</si>
  <si>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</si>
  <si>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</si>
  <si>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</si>
  <si>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</si>
  <si>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</si>
  <si>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</si>
  <si>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</si>
  <si>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</si>
  <si>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</si>
  <si>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</si>
  <si>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</si>
  <si>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</si>
  <si>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</si>
  <si>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</si>
  <si>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</si>
  <si>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</si>
  <si>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</si>
  <si>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</si>
  <si>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</si>
  <si>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</si>
  <si>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</si>
  <si>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</si>
  <si>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</si>
  <si>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</si>
  <si>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</si>
  <si>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</si>
  <si>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</si>
  <si>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</si>
  <si>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</si>
  <si>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</si>
  <si>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</si>
  <si>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</si>
  <si>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</si>
  <si>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</si>
  <si>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</si>
  <si>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</si>
  <si>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(Приложение № 6)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</si>
  <si>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</si>
  <si>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</si>
  <si>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</si>
  <si>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</si>
  <si>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</si>
  <si>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</si>
  <si>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</si>
  <si>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</si>
  <si>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</si>
  <si>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</si>
  <si>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</si>
  <si>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</si>
  <si>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</si>
  <si>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</si>
  <si>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</si>
  <si>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</si>
  <si>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</si>
  <si>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</si>
  <si>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</si>
  <si>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</si>
  <si>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</si>
  <si>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</si>
  <si>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</si>
  <si>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</si>
  <si>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</si>
  <si>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</si>
  <si>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</si>
  <si>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</si>
  <si>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</si>
  <si>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</si>
  <si>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</si>
  <si>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</si>
  <si>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</si>
  <si>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</si>
  <si>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</si>
  <si>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</si>
  <si>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</si>
  <si>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</si>
  <si>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</si>
  <si>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</si>
  <si>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</si>
  <si>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</si>
  <si>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</si>
  <si>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</si>
  <si>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</si>
  <si>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</si>
  <si>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</si>
  <si>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</si>
  <si>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</si>
  <si>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</si>
  <si>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</si>
  <si>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</si>
  <si>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</si>
  <si>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</si>
  <si>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</si>
  <si>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</si>
  <si>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</si>
  <si>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</si>
  <si>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</si>
  <si>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</si>
  <si>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Приложение 4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</si>
  <si>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</si>
  <si>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</si>
  <si>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</si>
  <si>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</si>
  <si>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</si>
  <si>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</si>
  <si>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</si>
  <si>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</si>
  <si>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</si>
  <si>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</si>
  <si>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</si>
  <si>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</si>
  <si>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</si>
  <si>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</si>
  <si>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</si>
  <si>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</si>
  <si>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</si>
  <si>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</si>
  <si>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</si>
  <si>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</si>
  <si>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</si>
  <si>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</si>
  <si>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</si>
  <si>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</si>
  <si>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</si>
  <si>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</si>
  <si>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</si>
  <si>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</si>
  <si>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</si>
  <si>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</si>
  <si>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</si>
  <si>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</si>
  <si>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</si>
  <si>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</si>
  <si>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</si>
  <si>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330 202 49999 10 0000 151</t>
  </si>
  <si>
    <t>(тыс. руб.)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</si>
  <si>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</si>
  <si>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</si>
  <si>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</si>
  <si>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</si>
  <si>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</si>
  <si>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</si>
  <si>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</si>
  <si>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</si>
  <si>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</si>
  <si>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</si>
  <si>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</si>
  <si>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</si>
  <si>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</si>
  <si>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</si>
  <si>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Резервный фонд Администрации Сельского поселения «Андегский сельсовет» ЗР НАО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</si>
  <si>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</si>
  <si>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</si>
  <si>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</si>
  <si>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на 2022 год</t>
  </si>
  <si>
    <t>000 202 29999 10 0000 150</t>
  </si>
  <si>
    <t>000 202 29999 00 0000 150</t>
  </si>
  <si>
    <t>000 202 20000 00 0000 150</t>
  </si>
  <si>
    <t xml:space="preserve">от "28" декабря 2021 г. №4 </t>
  </si>
  <si>
    <t xml:space="preserve">от "28" декабря 2021 г. №4 ЗР НАО                                                      </t>
  </si>
  <si>
    <t xml:space="preserve">от "28" декабря 2021 г. № 4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</si>
</sst>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49" fontId="12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49" fontId="12" fillId="0" borderId="0" xfId="0" applyNumberFormat="1" applyFont="1" applyFill="1" applyAlignment="1">
      <alignment horizontal="right" wrapText="1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49" fontId="12" fillId="0" borderId="0" xfId="0" applyNumberFormat="1" applyFont="1" applyFill="1" applyAlignment="1">
      <alignment horizontal="center" wrapText="1"/>
    </xf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Alignment="1">
      <alignment horizontal="center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wrapText="1"/>
    </xf>
    <xf numFmtId="165" fontId="43" fillId="0" borderId="1" xfId="0" applyNumberFormat="1" applyFont="1" applyFill="1" applyBorder="1" applyAlignment="1">
      <alignment horizontal="right"/>
    </xf>
    <xf numFmtId="0" fontId="43" fillId="0" borderId="0" xfId="0" applyFont="1" applyFill="1" applyAlignment="1">
      <alignment horizontal="center"/>
    </xf>
    <xf numFmtId="49" fontId="43" fillId="0" borderId="1" xfId="0" applyNumberFormat="1" applyFont="1" applyFill="1" applyBorder="1" applyAlignment="1">
      <alignment horizontal="left"/>
    </xf>
    <xf numFmtId="0" fontId="44" fillId="0" borderId="5" xfId="0" applyFont="1" applyFill="1" applyBorder="1" applyAlignment="1">
      <alignment horizontal="left" wrapText="1"/>
    </xf>
    <xf numFmtId="0" fontId="44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2" fontId="10" fillId="0" borderId="0" xfId="1" applyNumberFormat="1" applyFont="1" applyFill="1" applyBorder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49" fontId="10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49" fontId="12" fillId="0" borderId="0" xfId="0" applyNumberFormat="1" applyFont="1" applyFill="1" applyAlignment="1">
      <alignment horizontal="right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0" fontId="17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2" fontId="17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165" fontId="12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12" fillId="0" borderId="0" xfId="1" applyFont="1" applyBorder="1" applyAlignment="1">
      <alignment horizontal="right"/>
    </xf>
    <xf numFmtId="49" fontId="19" fillId="0" borderId="1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 shrinkToFi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D203"/>
  <sheetViews>
    <sheetView tabSelected="1" view="pageBreakPreview" topLeftCell="B1" zoomScale="125" zoomScaleNormal="100" zoomScaleSheetLayoutView="125" workbookViewId="0">
      <selection activeCell="C3" sqref="C3:D3"/>
    </sheetView>
  </sheetViews>
  <sheetFormatPr defaultRowHeight="12.75" x14ac:dyDescent="0.2"/>
  <cols>
    <col min="1" max="1" width="54.42578125" style="191" hidden="1" customWidth="1"/>
    <col min="2" max="2" width="24.5703125" style="192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 s="169" customFormat="1" ht="13.35" customHeight="1" x14ac:dyDescent="0.2">
      <c r="A1" s="168"/>
      <c r="B1" s="168"/>
      <c r="C1" s="271" t="s">
        <v>435</v>
      </c>
      <c r="D1" s="272"/>
    </row>
    <row r="2" spans="1:4" s="169" customFormat="1" ht="11.25" customHeight="1" x14ac:dyDescent="0.2">
      <c r="A2" s="168"/>
      <c r="B2" s="271" t="s">
        <v>547</v>
      </c>
      <c r="C2" s="276"/>
      <c r="D2" s="276"/>
    </row>
    <row r="3" spans="1:4" s="169" customFormat="1" x14ac:dyDescent="0.2">
      <c r="A3" s="168"/>
      <c r="B3" s="168"/>
      <c r="C3" s="271" t="s">
        <v>598</v>
      </c>
      <c r="D3" s="272"/>
    </row>
    <row r="4" spans="1:4" ht="39.75" customHeight="1" x14ac:dyDescent="0.2">
      <c r="A4" s="187"/>
      <c r="B4" s="280" t="s">
        <v>537</v>
      </c>
      <c r="C4" s="281"/>
      <c r="D4" s="281"/>
    </row>
    <row r="5" spans="1:4" s="194" customFormat="1" ht="15.75" customHeight="1" x14ac:dyDescent="0.2">
      <c r="A5" s="191"/>
      <c r="B5" s="177"/>
      <c r="C5" s="178"/>
      <c r="D5" s="179" t="s">
        <v>573</v>
      </c>
    </row>
    <row r="6" spans="1:4" s="241" customFormat="1" ht="12" customHeight="1" x14ac:dyDescent="0.2">
      <c r="A6" s="274" t="s">
        <v>107</v>
      </c>
      <c r="B6" s="275" t="s">
        <v>255</v>
      </c>
      <c r="C6" s="273" t="s">
        <v>148</v>
      </c>
      <c r="D6" s="273" t="s">
        <v>574</v>
      </c>
    </row>
    <row r="7" spans="1:4" s="239" customFormat="1" ht="12" customHeight="1" x14ac:dyDescent="0.2">
      <c r="A7" s="274"/>
      <c r="B7" s="275"/>
      <c r="C7" s="273"/>
      <c r="D7" s="273"/>
    </row>
    <row r="8" spans="1:4" ht="13.5" thickBot="1" x14ac:dyDescent="0.25">
      <c r="A8" s="181" t="s">
        <v>108</v>
      </c>
      <c r="B8" s="166" t="s">
        <v>140</v>
      </c>
      <c r="C8" s="38" t="s">
        <v>146</v>
      </c>
      <c r="D8" s="171">
        <f>SUM(D9+D19+D28+D36+D39)</f>
        <v>6587.9</v>
      </c>
    </row>
    <row r="9" spans="1:4" ht="12.75" customHeight="1" x14ac:dyDescent="0.2">
      <c r="A9" s="182" t="s">
        <v>109</v>
      </c>
      <c r="B9" s="166" t="s">
        <v>142</v>
      </c>
      <c r="C9" s="38" t="s">
        <v>141</v>
      </c>
      <c r="D9" s="171">
        <f>D11</f>
        <v>3357.2</v>
      </c>
    </row>
    <row r="10" spans="1:4" x14ac:dyDescent="0.2">
      <c r="A10" s="182"/>
      <c r="B10" s="166" t="s">
        <v>150</v>
      </c>
      <c r="C10" s="23" t="s">
        <v>149</v>
      </c>
      <c r="D10" s="172">
        <f>D11</f>
        <v>3357.2</v>
      </c>
    </row>
    <row r="11" spans="1:4" ht="65.25" customHeight="1" x14ac:dyDescent="0.2">
      <c r="A11" s="183" t="s">
        <v>196</v>
      </c>
      <c r="B11" s="166" t="s">
        <v>181</v>
      </c>
      <c r="C11" s="23" t="s">
        <v>69</v>
      </c>
      <c r="D11" s="172">
        <v>3357.2</v>
      </c>
    </row>
    <row r="12" spans="1:4" ht="25.5" hidden="1" x14ac:dyDescent="0.2">
      <c r="A12" s="183"/>
      <c r="B12" s="166" t="s">
        <v>312</v>
      </c>
      <c r="C12" s="23" t="s">
        <v>313</v>
      </c>
      <c r="D12" s="172">
        <f>D13</f>
        <v>0</v>
      </c>
    </row>
    <row r="13" spans="1:4" ht="24.75" hidden="1" customHeight="1" x14ac:dyDescent="0.2">
      <c r="A13" s="183"/>
      <c r="B13" s="166" t="s">
        <v>319</v>
      </c>
      <c r="C13" s="23" t="s">
        <v>314</v>
      </c>
      <c r="D13" s="172">
        <f>D14</f>
        <v>0</v>
      </c>
    </row>
    <row r="14" spans="1:4" ht="24" hidden="1" customHeight="1" x14ac:dyDescent="0.2">
      <c r="A14" s="183"/>
      <c r="B14" s="166" t="s">
        <v>318</v>
      </c>
      <c r="C14" s="23" t="s">
        <v>314</v>
      </c>
      <c r="D14" s="172">
        <f>D15+D16+D17+D18</f>
        <v>0</v>
      </c>
    </row>
    <row r="15" spans="1:4" ht="63.75" hidden="1" customHeight="1" x14ac:dyDescent="0.2">
      <c r="A15" s="183"/>
      <c r="B15" s="166" t="s">
        <v>321</v>
      </c>
      <c r="C15" s="23" t="s">
        <v>320</v>
      </c>
      <c r="D15" s="172"/>
    </row>
    <row r="16" spans="1:4" ht="36" hidden="1" customHeight="1" x14ac:dyDescent="0.2">
      <c r="A16" s="183"/>
      <c r="B16" s="166" t="s">
        <v>323</v>
      </c>
      <c r="C16" s="23" t="s">
        <v>322</v>
      </c>
      <c r="D16" s="172"/>
    </row>
    <row r="17" spans="1:4" ht="19.5" hidden="1" customHeight="1" x14ac:dyDescent="0.2">
      <c r="A17" s="183"/>
      <c r="B17" s="166" t="s">
        <v>325</v>
      </c>
      <c r="C17" s="23" t="s">
        <v>324</v>
      </c>
      <c r="D17" s="172"/>
    </row>
    <row r="18" spans="1:4" ht="25.5" hidden="1" customHeight="1" x14ac:dyDescent="0.2">
      <c r="A18" s="183"/>
      <c r="B18" s="166" t="s">
        <v>327</v>
      </c>
      <c r="C18" s="23" t="s">
        <v>326</v>
      </c>
      <c r="D18" s="172"/>
    </row>
    <row r="19" spans="1:4" x14ac:dyDescent="0.2">
      <c r="A19" s="183"/>
      <c r="B19" s="166" t="s">
        <v>199</v>
      </c>
      <c r="C19" s="38" t="s">
        <v>200</v>
      </c>
      <c r="D19" s="171">
        <f>D27+D20</f>
        <v>2751.7</v>
      </c>
    </row>
    <row r="20" spans="1:4" ht="25.5" customHeight="1" x14ac:dyDescent="0.2">
      <c r="A20" s="183"/>
      <c r="B20" s="166" t="s">
        <v>18</v>
      </c>
      <c r="C20" s="23" t="s">
        <v>19</v>
      </c>
      <c r="D20" s="172">
        <f>D21+D23</f>
        <v>78.2</v>
      </c>
    </row>
    <row r="21" spans="1:4" ht="28.5" customHeight="1" x14ac:dyDescent="0.2">
      <c r="A21" s="183"/>
      <c r="B21" s="166" t="s">
        <v>20</v>
      </c>
      <c r="C21" s="23" t="s">
        <v>21</v>
      </c>
      <c r="D21" s="172">
        <f>D22</f>
        <v>78.2</v>
      </c>
    </row>
    <row r="22" spans="1:4" ht="36.75" customHeight="1" x14ac:dyDescent="0.2">
      <c r="A22" s="183"/>
      <c r="B22" s="166" t="s">
        <v>27</v>
      </c>
      <c r="C22" s="23" t="s">
        <v>21</v>
      </c>
      <c r="D22" s="172">
        <v>78.2</v>
      </c>
    </row>
    <row r="23" spans="1:4" ht="42" hidden="1" customHeight="1" x14ac:dyDescent="0.2">
      <c r="A23" s="183"/>
      <c r="B23" s="167" t="s">
        <v>24</v>
      </c>
      <c r="C23" s="174" t="s">
        <v>23</v>
      </c>
      <c r="D23" s="172">
        <f>D24</f>
        <v>0</v>
      </c>
    </row>
    <row r="24" spans="1:4" ht="58.5" hidden="1" customHeight="1" x14ac:dyDescent="0.2">
      <c r="A24" s="183"/>
      <c r="B24" s="167" t="s">
        <v>26</v>
      </c>
      <c r="C24" s="174" t="s">
        <v>25</v>
      </c>
      <c r="D24" s="172">
        <f>D25</f>
        <v>0</v>
      </c>
    </row>
    <row r="25" spans="1:4" ht="64.5" hidden="1" customHeight="1" x14ac:dyDescent="0.2">
      <c r="A25" s="183"/>
      <c r="B25" s="167" t="s">
        <v>28</v>
      </c>
      <c r="C25" s="174" t="s">
        <v>25</v>
      </c>
      <c r="D25" s="172"/>
    </row>
    <row r="26" spans="1:4" x14ac:dyDescent="0.2">
      <c r="A26" s="183"/>
      <c r="B26" s="166" t="s">
        <v>156</v>
      </c>
      <c r="C26" s="23" t="s">
        <v>201</v>
      </c>
      <c r="D26" s="172">
        <f>D27</f>
        <v>2673.5</v>
      </c>
    </row>
    <row r="27" spans="1:4" x14ac:dyDescent="0.2">
      <c r="A27" s="183"/>
      <c r="B27" s="166" t="s">
        <v>236</v>
      </c>
      <c r="C27" s="23" t="s">
        <v>201</v>
      </c>
      <c r="D27" s="172">
        <v>2673.5</v>
      </c>
    </row>
    <row r="28" spans="1:4" x14ac:dyDescent="0.2">
      <c r="A28" s="183"/>
      <c r="B28" s="166" t="s">
        <v>143</v>
      </c>
      <c r="C28" s="38" t="s">
        <v>144</v>
      </c>
      <c r="D28" s="171">
        <f>D29+D31</f>
        <v>169</v>
      </c>
    </row>
    <row r="29" spans="1:4" x14ac:dyDescent="0.2">
      <c r="A29" s="183"/>
      <c r="B29" s="166" t="s">
        <v>157</v>
      </c>
      <c r="C29" s="38" t="s">
        <v>160</v>
      </c>
      <c r="D29" s="171">
        <f>D30</f>
        <v>6</v>
      </c>
    </row>
    <row r="30" spans="1:4" ht="38.25" x14ac:dyDescent="0.2">
      <c r="A30" s="183" t="s">
        <v>135</v>
      </c>
      <c r="B30" s="166" t="s">
        <v>129</v>
      </c>
      <c r="C30" s="23" t="s">
        <v>238</v>
      </c>
      <c r="D30" s="172">
        <v>6</v>
      </c>
    </row>
    <row r="31" spans="1:4" x14ac:dyDescent="0.2">
      <c r="A31" s="184" t="s">
        <v>137</v>
      </c>
      <c r="B31" s="166" t="s">
        <v>158</v>
      </c>
      <c r="C31" s="38" t="s">
        <v>459</v>
      </c>
      <c r="D31" s="171">
        <f>D32+D34</f>
        <v>163</v>
      </c>
    </row>
    <row r="32" spans="1:4" x14ac:dyDescent="0.2">
      <c r="A32" s="184"/>
      <c r="B32" s="166" t="s">
        <v>174</v>
      </c>
      <c r="C32" s="23" t="s">
        <v>185</v>
      </c>
      <c r="D32" s="172">
        <f>D33</f>
        <v>154</v>
      </c>
    </row>
    <row r="33" spans="1:4" s="186" customFormat="1" ht="24" customHeight="1" x14ac:dyDescent="0.2">
      <c r="A33" s="185" t="s">
        <v>211</v>
      </c>
      <c r="B33" s="166" t="s">
        <v>184</v>
      </c>
      <c r="C33" s="23" t="s">
        <v>186</v>
      </c>
      <c r="D33" s="172">
        <v>154</v>
      </c>
    </row>
    <row r="34" spans="1:4" s="186" customFormat="1" ht="14.25" customHeight="1" x14ac:dyDescent="0.2">
      <c r="A34" s="185"/>
      <c r="B34" s="166" t="s">
        <v>187</v>
      </c>
      <c r="C34" s="23" t="s">
        <v>188</v>
      </c>
      <c r="D34" s="172">
        <f>D35</f>
        <v>9</v>
      </c>
    </row>
    <row r="35" spans="1:4" s="186" customFormat="1" ht="24.75" customHeight="1" x14ac:dyDescent="0.2">
      <c r="A35" s="185" t="s">
        <v>212</v>
      </c>
      <c r="B35" s="166" t="s">
        <v>189</v>
      </c>
      <c r="C35" s="23" t="s">
        <v>190</v>
      </c>
      <c r="D35" s="172">
        <v>9</v>
      </c>
    </row>
    <row r="36" spans="1:4" s="268" customFormat="1" ht="13.5" x14ac:dyDescent="0.25">
      <c r="A36" s="267"/>
      <c r="B36" s="266" t="s">
        <v>115</v>
      </c>
      <c r="C36" s="263" t="s">
        <v>145</v>
      </c>
      <c r="D36" s="264">
        <f>D38</f>
        <v>27.6</v>
      </c>
    </row>
    <row r="37" spans="1:4" s="186" customFormat="1" ht="38.25" x14ac:dyDescent="0.2">
      <c r="A37" s="185"/>
      <c r="B37" s="166" t="s">
        <v>210</v>
      </c>
      <c r="C37" s="23" t="s">
        <v>209</v>
      </c>
      <c r="D37" s="172">
        <f>D38</f>
        <v>27.6</v>
      </c>
    </row>
    <row r="38" spans="1:4" ht="63" customHeight="1" x14ac:dyDescent="0.2">
      <c r="A38" s="183" t="s">
        <v>133</v>
      </c>
      <c r="B38" s="166" t="s">
        <v>561</v>
      </c>
      <c r="C38" s="23" t="s">
        <v>244</v>
      </c>
      <c r="D38" s="172">
        <v>27.6</v>
      </c>
    </row>
    <row r="39" spans="1:4" s="265" customFormat="1" ht="27.75" customHeight="1" x14ac:dyDescent="0.2">
      <c r="A39" s="262"/>
      <c r="B39" s="266" t="s">
        <v>301</v>
      </c>
      <c r="C39" s="263" t="s">
        <v>497</v>
      </c>
      <c r="D39" s="264">
        <f>D46+D40</f>
        <v>282.39999999999998</v>
      </c>
    </row>
    <row r="40" spans="1:4" ht="45" hidden="1" customHeight="1" x14ac:dyDescent="0.2">
      <c r="A40" s="188"/>
      <c r="B40" s="167" t="s">
        <v>376</v>
      </c>
      <c r="C40" s="174" t="s">
        <v>377</v>
      </c>
      <c r="D40" s="173">
        <f>D41+D43</f>
        <v>0</v>
      </c>
    </row>
    <row r="41" spans="1:4" ht="47.25" hidden="1" customHeight="1" x14ac:dyDescent="0.2">
      <c r="A41" s="188"/>
      <c r="B41" s="167" t="s">
        <v>498</v>
      </c>
      <c r="C41" s="174" t="s">
        <v>499</v>
      </c>
      <c r="D41" s="173">
        <f>D42</f>
        <v>0</v>
      </c>
    </row>
    <row r="42" spans="1:4" ht="48" hidden="1" customHeight="1" x14ac:dyDescent="0.2">
      <c r="A42" s="188"/>
      <c r="B42" s="167" t="s">
        <v>562</v>
      </c>
      <c r="C42" s="174" t="s">
        <v>500</v>
      </c>
      <c r="D42" s="173">
        <f>19.5-19.5</f>
        <v>0</v>
      </c>
    </row>
    <row r="43" spans="1:4" ht="52.5" hidden="1" customHeight="1" x14ac:dyDescent="0.2">
      <c r="A43" s="188"/>
      <c r="B43" s="166" t="s">
        <v>374</v>
      </c>
      <c r="C43" s="23" t="s">
        <v>375</v>
      </c>
      <c r="D43" s="172">
        <f>D44</f>
        <v>0</v>
      </c>
    </row>
    <row r="44" spans="1:4" ht="48.75" hidden="1" customHeight="1" x14ac:dyDescent="0.2">
      <c r="A44" s="188"/>
      <c r="B44" s="166" t="s">
        <v>373</v>
      </c>
      <c r="C44" s="23" t="s">
        <v>67</v>
      </c>
      <c r="D44" s="172">
        <f>D45</f>
        <v>0</v>
      </c>
    </row>
    <row r="45" spans="1:4" ht="48.75" hidden="1" customHeight="1" x14ac:dyDescent="0.2">
      <c r="A45" s="188"/>
      <c r="B45" s="166" t="s">
        <v>379</v>
      </c>
      <c r="C45" s="23" t="s">
        <v>67</v>
      </c>
      <c r="D45" s="172"/>
    </row>
    <row r="46" spans="1:4" ht="63" customHeight="1" x14ac:dyDescent="0.2">
      <c r="A46" s="188"/>
      <c r="B46" s="166" t="s">
        <v>303</v>
      </c>
      <c r="C46" s="23" t="s">
        <v>304</v>
      </c>
      <c r="D46" s="172">
        <f>D47</f>
        <v>282.39999999999998</v>
      </c>
    </row>
    <row r="47" spans="1:4" ht="79.5" customHeight="1" x14ac:dyDescent="0.2">
      <c r="A47" s="188"/>
      <c r="B47" s="166" t="s">
        <v>305</v>
      </c>
      <c r="C47" s="23" t="s">
        <v>306</v>
      </c>
      <c r="D47" s="172">
        <f>D48</f>
        <v>282.39999999999998</v>
      </c>
    </row>
    <row r="48" spans="1:4" ht="63.75" hidden="1" customHeight="1" x14ac:dyDescent="0.2">
      <c r="A48" s="188"/>
      <c r="B48" s="166" t="s">
        <v>329</v>
      </c>
      <c r="C48" s="23" t="s">
        <v>328</v>
      </c>
      <c r="D48" s="172">
        <f>D49</f>
        <v>282.39999999999998</v>
      </c>
    </row>
    <row r="49" spans="1:5" ht="37.5" customHeight="1" thickBot="1" x14ac:dyDescent="0.25">
      <c r="A49" s="188"/>
      <c r="B49" s="166" t="s">
        <v>563</v>
      </c>
      <c r="C49" s="23" t="s">
        <v>328</v>
      </c>
      <c r="D49" s="172">
        <v>282.39999999999998</v>
      </c>
    </row>
    <row r="50" spans="1:5" ht="49.5" hidden="1" customHeight="1" x14ac:dyDescent="0.2">
      <c r="A50" s="188"/>
      <c r="B50" s="166" t="s">
        <v>359</v>
      </c>
      <c r="C50" s="23" t="s">
        <v>355</v>
      </c>
      <c r="D50" s="172">
        <f>D51</f>
        <v>0</v>
      </c>
    </row>
    <row r="51" spans="1:5" ht="51.75" hidden="1" customHeight="1" x14ac:dyDescent="0.2">
      <c r="A51" s="188"/>
      <c r="B51" s="166" t="s">
        <v>354</v>
      </c>
      <c r="C51" s="23" t="s">
        <v>353</v>
      </c>
      <c r="D51" s="172">
        <f>D52</f>
        <v>0</v>
      </c>
    </row>
    <row r="52" spans="1:5" ht="56.25" hidden="1" customHeight="1" x14ac:dyDescent="0.2">
      <c r="A52" s="188"/>
      <c r="B52" s="166" t="s">
        <v>351</v>
      </c>
      <c r="C52" s="23" t="s">
        <v>352</v>
      </c>
      <c r="D52" s="172">
        <f>D53</f>
        <v>0</v>
      </c>
    </row>
    <row r="53" spans="1:5" ht="66.75" hidden="1" customHeight="1" thickBot="1" x14ac:dyDescent="0.25">
      <c r="A53" s="188"/>
      <c r="B53" s="166" t="s">
        <v>350</v>
      </c>
      <c r="C53" s="23" t="s">
        <v>349</v>
      </c>
      <c r="D53" s="172"/>
    </row>
    <row r="54" spans="1:5" ht="13.5" thickBot="1" x14ac:dyDescent="0.25">
      <c r="A54" s="190" t="s">
        <v>110</v>
      </c>
      <c r="B54" s="166" t="s">
        <v>114</v>
      </c>
      <c r="C54" s="38" t="s">
        <v>147</v>
      </c>
      <c r="D54" s="171">
        <f>D55</f>
        <v>19387.199999999997</v>
      </c>
    </row>
    <row r="55" spans="1:5" ht="26.25" thickBot="1" x14ac:dyDescent="0.25">
      <c r="A55" s="190" t="s">
        <v>110</v>
      </c>
      <c r="B55" s="166" t="s">
        <v>132</v>
      </c>
      <c r="C55" s="38" t="s">
        <v>165</v>
      </c>
      <c r="D55" s="171">
        <f>D56+D65+D70+D77</f>
        <v>19387.199999999997</v>
      </c>
    </row>
    <row r="56" spans="1:5" ht="26.25" thickBot="1" x14ac:dyDescent="0.25">
      <c r="A56" s="190" t="s">
        <v>110</v>
      </c>
      <c r="B56" s="166" t="s">
        <v>439</v>
      </c>
      <c r="C56" s="38" t="s">
        <v>461</v>
      </c>
      <c r="D56" s="171">
        <f>D57+D59+D61</f>
        <v>523.5</v>
      </c>
      <c r="E56" s="189"/>
    </row>
    <row r="57" spans="1:5" x14ac:dyDescent="0.2">
      <c r="A57" s="188"/>
      <c r="B57" s="166" t="s">
        <v>440</v>
      </c>
      <c r="C57" s="23" t="s">
        <v>285</v>
      </c>
      <c r="D57" s="172">
        <f>D58</f>
        <v>523.5</v>
      </c>
    </row>
    <row r="58" spans="1:5" ht="38.25" x14ac:dyDescent="0.2">
      <c r="A58" s="184" t="s">
        <v>124</v>
      </c>
      <c r="B58" s="166" t="s">
        <v>564</v>
      </c>
      <c r="C58" s="23" t="s">
        <v>482</v>
      </c>
      <c r="D58" s="172">
        <v>523.5</v>
      </c>
    </row>
    <row r="59" spans="1:5" ht="38.25" hidden="1" x14ac:dyDescent="0.2">
      <c r="A59" s="184"/>
      <c r="B59" s="166" t="s">
        <v>488</v>
      </c>
      <c r="C59" s="23" t="s">
        <v>489</v>
      </c>
      <c r="D59" s="172">
        <f>D60</f>
        <v>0</v>
      </c>
    </row>
    <row r="60" spans="1:5" ht="38.25" hidden="1" x14ac:dyDescent="0.2">
      <c r="A60" s="184"/>
      <c r="B60" s="166" t="s">
        <v>565</v>
      </c>
      <c r="C60" s="23" t="s">
        <v>490</v>
      </c>
      <c r="D60" s="172">
        <v>0</v>
      </c>
    </row>
    <row r="61" spans="1:5" hidden="1" x14ac:dyDescent="0.2">
      <c r="A61" s="184"/>
      <c r="B61" s="166" t="s">
        <v>441</v>
      </c>
      <c r="C61" s="174" t="s">
        <v>342</v>
      </c>
      <c r="D61" s="172">
        <f>D64</f>
        <v>0</v>
      </c>
      <c r="E61" s="277"/>
    </row>
    <row r="62" spans="1:5" s="180" customFormat="1" ht="23.25" hidden="1" customHeight="1" x14ac:dyDescent="0.2">
      <c r="A62" s="269" t="s">
        <v>107</v>
      </c>
      <c r="B62" s="270" t="s">
        <v>255</v>
      </c>
      <c r="C62" s="278" t="s">
        <v>148</v>
      </c>
      <c r="D62" s="279" t="s">
        <v>234</v>
      </c>
      <c r="E62" s="277"/>
    </row>
    <row r="63" spans="1:5" ht="37.5" hidden="1" customHeight="1" x14ac:dyDescent="0.2">
      <c r="A63" s="269"/>
      <c r="B63" s="270"/>
      <c r="C63" s="278"/>
      <c r="D63" s="279"/>
      <c r="E63" s="277"/>
    </row>
    <row r="64" spans="1:5" hidden="1" x14ac:dyDescent="0.2">
      <c r="A64" s="184"/>
      <c r="B64" s="166" t="s">
        <v>566</v>
      </c>
      <c r="C64" s="174" t="s">
        <v>345</v>
      </c>
      <c r="D64" s="172"/>
      <c r="E64" s="277"/>
    </row>
    <row r="65" spans="1:5" s="187" customFormat="1" ht="25.5" x14ac:dyDescent="0.2">
      <c r="A65" s="195"/>
      <c r="B65" s="245" t="s">
        <v>595</v>
      </c>
      <c r="C65" s="38" t="s">
        <v>116</v>
      </c>
      <c r="D65" s="171">
        <f>D66</f>
        <v>30</v>
      </c>
      <c r="E65" s="277"/>
    </row>
    <row r="66" spans="1:5" ht="12.75" customHeight="1" x14ac:dyDescent="0.2">
      <c r="A66" s="183"/>
      <c r="B66" s="166" t="s">
        <v>594</v>
      </c>
      <c r="C66" s="23" t="s">
        <v>161</v>
      </c>
      <c r="D66" s="172">
        <f>D67</f>
        <v>30</v>
      </c>
    </row>
    <row r="67" spans="1:5" ht="12.75" customHeight="1" x14ac:dyDescent="0.2">
      <c r="A67" s="183"/>
      <c r="B67" s="166" t="s">
        <v>593</v>
      </c>
      <c r="C67" s="23" t="s">
        <v>239</v>
      </c>
      <c r="D67" s="172">
        <f>D68+D69</f>
        <v>30</v>
      </c>
    </row>
    <row r="68" spans="1:5" ht="0.75" hidden="1" customHeight="1" x14ac:dyDescent="0.2">
      <c r="A68" s="183"/>
      <c r="B68" s="166" t="s">
        <v>567</v>
      </c>
      <c r="C68" s="23" t="s">
        <v>372</v>
      </c>
      <c r="D68" s="172">
        <v>0</v>
      </c>
    </row>
    <row r="69" spans="1:5" ht="66.75" customHeight="1" x14ac:dyDescent="0.2">
      <c r="A69" s="183"/>
      <c r="B69" s="166" t="s">
        <v>567</v>
      </c>
      <c r="C69" s="23" t="s">
        <v>360</v>
      </c>
      <c r="D69" s="172">
        <v>30</v>
      </c>
    </row>
    <row r="70" spans="1:5" s="187" customFormat="1" ht="25.5" x14ac:dyDescent="0.2">
      <c r="A70" s="195"/>
      <c r="B70" s="245" t="s">
        <v>442</v>
      </c>
      <c r="C70" s="38" t="s">
        <v>288</v>
      </c>
      <c r="D70" s="171">
        <f>D71+D75</f>
        <v>486.6</v>
      </c>
    </row>
    <row r="71" spans="1:5" s="186" customFormat="1" ht="40.5" customHeight="1" x14ac:dyDescent="0.2">
      <c r="A71" s="185"/>
      <c r="B71" s="252" t="s">
        <v>443</v>
      </c>
      <c r="C71" s="253" t="s">
        <v>208</v>
      </c>
      <c r="D71" s="254">
        <f>D72</f>
        <v>421.7</v>
      </c>
    </row>
    <row r="72" spans="1:5" ht="39.75" customHeight="1" x14ac:dyDescent="0.2">
      <c r="A72" s="183" t="s">
        <v>130</v>
      </c>
      <c r="B72" s="166" t="s">
        <v>568</v>
      </c>
      <c r="C72" s="23" t="s">
        <v>402</v>
      </c>
      <c r="D72" s="172">
        <f>D73+D74</f>
        <v>421.7</v>
      </c>
    </row>
    <row r="73" spans="1:5" ht="39" customHeight="1" x14ac:dyDescent="0.2">
      <c r="A73" s="184"/>
      <c r="B73" s="166" t="s">
        <v>568</v>
      </c>
      <c r="C73" s="23" t="s">
        <v>72</v>
      </c>
      <c r="D73" s="172">
        <v>13.7</v>
      </c>
      <c r="E73" s="189"/>
    </row>
    <row r="74" spans="1:5" ht="65.25" customHeight="1" x14ac:dyDescent="0.2">
      <c r="A74" s="183" t="s">
        <v>128</v>
      </c>
      <c r="B74" s="166" t="s">
        <v>568</v>
      </c>
      <c r="C74" s="23" t="s">
        <v>194</v>
      </c>
      <c r="D74" s="172">
        <v>408</v>
      </c>
      <c r="E74" s="170"/>
    </row>
    <row r="75" spans="1:5" s="186" customFormat="1" ht="38.25" customHeight="1" x14ac:dyDescent="0.2">
      <c r="A75" s="185" t="s">
        <v>213</v>
      </c>
      <c r="B75" s="252" t="s">
        <v>484</v>
      </c>
      <c r="C75" s="253" t="s">
        <v>485</v>
      </c>
      <c r="D75" s="254">
        <f>D76</f>
        <v>64.900000000000006</v>
      </c>
      <c r="E75" s="255"/>
    </row>
    <row r="76" spans="1:5" ht="38.25" customHeight="1" x14ac:dyDescent="0.2">
      <c r="A76" s="183" t="s">
        <v>213</v>
      </c>
      <c r="B76" s="166" t="s">
        <v>569</v>
      </c>
      <c r="C76" s="23" t="s">
        <v>70</v>
      </c>
      <c r="D76" s="172">
        <v>64.900000000000006</v>
      </c>
    </row>
    <row r="77" spans="1:5" x14ac:dyDescent="0.2">
      <c r="A77" s="184"/>
      <c r="B77" s="166" t="s">
        <v>444</v>
      </c>
      <c r="C77" s="38" t="s">
        <v>202</v>
      </c>
      <c r="D77" s="171">
        <f>D85+D78</f>
        <v>18347.099999999999</v>
      </c>
    </row>
    <row r="78" spans="1:5" s="186" customFormat="1" ht="48.75" customHeight="1" x14ac:dyDescent="0.2">
      <c r="A78" s="256" t="s">
        <v>131</v>
      </c>
      <c r="B78" s="252" t="s">
        <v>445</v>
      </c>
      <c r="C78" s="257" t="s">
        <v>310</v>
      </c>
      <c r="D78" s="254">
        <f>SUM(D80+D82)</f>
        <v>113.89999999999999</v>
      </c>
    </row>
    <row r="79" spans="1:5" ht="63.75" customHeight="1" x14ac:dyDescent="0.2">
      <c r="A79" s="246" t="s">
        <v>131</v>
      </c>
      <c r="B79" s="166" t="s">
        <v>446</v>
      </c>
      <c r="C79" s="247" t="s">
        <v>311</v>
      </c>
      <c r="D79" s="172">
        <f>SUM(D81+D83+D84)</f>
        <v>113.89999999999999</v>
      </c>
    </row>
    <row r="80" spans="1:5" ht="40.5" customHeight="1" x14ac:dyDescent="0.2">
      <c r="A80" s="246" t="s">
        <v>131</v>
      </c>
      <c r="B80" s="166" t="s">
        <v>570</v>
      </c>
      <c r="C80" s="247" t="s">
        <v>511</v>
      </c>
      <c r="D80" s="172">
        <f>D81</f>
        <v>11.6</v>
      </c>
      <c r="E80" s="189"/>
    </row>
    <row r="81" spans="1:5" ht="28.5" customHeight="1" x14ac:dyDescent="0.2">
      <c r="A81" s="246"/>
      <c r="B81" s="166" t="s">
        <v>570</v>
      </c>
      <c r="C81" s="248" t="s">
        <v>527</v>
      </c>
      <c r="D81" s="226">
        <v>11.6</v>
      </c>
    </row>
    <row r="82" spans="1:5" ht="51" x14ac:dyDescent="0.2">
      <c r="A82" s="184" t="s">
        <v>125</v>
      </c>
      <c r="B82" s="249" t="s">
        <v>570</v>
      </c>
      <c r="C82" s="248" t="s">
        <v>514</v>
      </c>
      <c r="D82" s="172">
        <f>SUM(D83:D84)</f>
        <v>102.3</v>
      </c>
      <c r="E82" s="189"/>
    </row>
    <row r="83" spans="1:5" ht="23.25" customHeight="1" x14ac:dyDescent="0.2">
      <c r="A83" s="184"/>
      <c r="B83" s="249" t="s">
        <v>570</v>
      </c>
      <c r="C83" s="248" t="s">
        <v>552</v>
      </c>
      <c r="D83" s="172">
        <v>68.3</v>
      </c>
      <c r="E83" s="189"/>
    </row>
    <row r="84" spans="1:5" ht="23.25" customHeight="1" x14ac:dyDescent="0.2">
      <c r="A84" s="184"/>
      <c r="B84" s="249" t="s">
        <v>570</v>
      </c>
      <c r="C84" s="248" t="s">
        <v>553</v>
      </c>
      <c r="D84" s="172">
        <v>34</v>
      </c>
      <c r="E84" s="189"/>
    </row>
    <row r="85" spans="1:5" ht="26.25" customHeight="1" x14ac:dyDescent="0.2">
      <c r="A85" s="184"/>
      <c r="B85" s="166" t="s">
        <v>447</v>
      </c>
      <c r="C85" s="247" t="s">
        <v>162</v>
      </c>
      <c r="D85" s="172">
        <f>SUM(D87+D91+D96+D98+D102+D106+D108)</f>
        <v>18233.199999999997</v>
      </c>
    </row>
    <row r="86" spans="1:5" ht="26.25" customHeight="1" x14ac:dyDescent="0.2">
      <c r="A86" s="246" t="s">
        <v>131</v>
      </c>
      <c r="B86" s="166" t="s">
        <v>571</v>
      </c>
      <c r="C86" s="247" t="s">
        <v>240</v>
      </c>
      <c r="D86" s="172">
        <f>SUM(D88+D89+D90+D92+D93+D94+D95+D97+D99+D100+D101+D104+D105+D107+D108)</f>
        <v>18233.199999999997</v>
      </c>
    </row>
    <row r="87" spans="1:5" s="186" customFormat="1" ht="78" customHeight="1" x14ac:dyDescent="0.2">
      <c r="A87" s="258"/>
      <c r="B87" s="252" t="s">
        <v>571</v>
      </c>
      <c r="C87" s="257" t="s">
        <v>560</v>
      </c>
      <c r="D87" s="254">
        <f>SUM(D88:D90)</f>
        <v>6432.5999999999995</v>
      </c>
      <c r="E87" s="255"/>
    </row>
    <row r="88" spans="1:5" ht="27" customHeight="1" x14ac:dyDescent="0.2">
      <c r="A88" s="250"/>
      <c r="B88" s="166" t="s">
        <v>571</v>
      </c>
      <c r="C88" s="247" t="s">
        <v>533</v>
      </c>
      <c r="D88" s="172">
        <v>4185.5</v>
      </c>
      <c r="E88" s="189"/>
    </row>
    <row r="89" spans="1:5" ht="36" customHeight="1" x14ac:dyDescent="0.2">
      <c r="A89" s="250"/>
      <c r="B89" s="166" t="s">
        <v>571</v>
      </c>
      <c r="C89" s="247" t="s">
        <v>534</v>
      </c>
      <c r="D89" s="172">
        <v>2024.9</v>
      </c>
      <c r="E89" s="189"/>
    </row>
    <row r="90" spans="1:5" ht="39" customHeight="1" x14ac:dyDescent="0.2">
      <c r="A90" s="250"/>
      <c r="B90" s="166" t="s">
        <v>571</v>
      </c>
      <c r="C90" s="247" t="s">
        <v>539</v>
      </c>
      <c r="D90" s="172">
        <v>222.2</v>
      </c>
      <c r="E90" s="189"/>
    </row>
    <row r="91" spans="1:5" s="186" customFormat="1" ht="63.75" x14ac:dyDescent="0.2">
      <c r="A91" s="256"/>
      <c r="B91" s="252" t="s">
        <v>571</v>
      </c>
      <c r="C91" s="257" t="s">
        <v>513</v>
      </c>
      <c r="D91" s="254">
        <f>SUM(D92:D95)</f>
        <v>5000.7999999999993</v>
      </c>
      <c r="E91" s="255"/>
    </row>
    <row r="92" spans="1:5" x14ac:dyDescent="0.2">
      <c r="A92" s="246"/>
      <c r="B92" s="166" t="s">
        <v>571</v>
      </c>
      <c r="C92" s="248" t="s">
        <v>530</v>
      </c>
      <c r="D92" s="172">
        <v>70.599999999999994</v>
      </c>
      <c r="E92" s="189"/>
    </row>
    <row r="93" spans="1:5" x14ac:dyDescent="0.2">
      <c r="A93" s="246"/>
      <c r="B93" s="166" t="s">
        <v>571</v>
      </c>
      <c r="C93" s="248" t="s">
        <v>531</v>
      </c>
      <c r="D93" s="172">
        <v>952.4</v>
      </c>
      <c r="E93" s="189"/>
    </row>
    <row r="94" spans="1:5" ht="38.25" x14ac:dyDescent="0.2">
      <c r="A94" s="246"/>
      <c r="B94" s="166" t="s">
        <v>571</v>
      </c>
      <c r="C94" s="248" t="s">
        <v>548</v>
      </c>
      <c r="D94" s="172">
        <v>1907.6</v>
      </c>
      <c r="E94" s="189"/>
    </row>
    <row r="95" spans="1:5" ht="24.75" customHeight="1" x14ac:dyDescent="0.2">
      <c r="A95" s="246"/>
      <c r="B95" s="166" t="s">
        <v>571</v>
      </c>
      <c r="C95" s="248" t="s">
        <v>549</v>
      </c>
      <c r="D95" s="172">
        <v>2070.1999999999998</v>
      </c>
      <c r="E95" s="189"/>
    </row>
    <row r="96" spans="1:5" s="186" customFormat="1" ht="51" x14ac:dyDescent="0.2">
      <c r="A96" s="256" t="s">
        <v>131</v>
      </c>
      <c r="B96" s="252" t="s">
        <v>571</v>
      </c>
      <c r="C96" s="259" t="s">
        <v>512</v>
      </c>
      <c r="D96" s="254">
        <f>D97</f>
        <v>42.4</v>
      </c>
      <c r="E96" s="260"/>
    </row>
    <row r="97" spans="1:5" ht="61.5" customHeight="1" x14ac:dyDescent="0.2">
      <c r="A97" s="250"/>
      <c r="B97" s="166" t="s">
        <v>571</v>
      </c>
      <c r="C97" s="247" t="s">
        <v>532</v>
      </c>
      <c r="D97" s="172">
        <v>42.4</v>
      </c>
      <c r="E97" s="251"/>
    </row>
    <row r="98" spans="1:5" s="186" customFormat="1" ht="50.25" customHeight="1" x14ac:dyDescent="0.2">
      <c r="A98" s="258"/>
      <c r="B98" s="252" t="s">
        <v>571</v>
      </c>
      <c r="C98" s="257" t="s">
        <v>511</v>
      </c>
      <c r="D98" s="254">
        <f>SUM(D99:D101)</f>
        <v>2370.1000000000004</v>
      </c>
    </row>
    <row r="99" spans="1:5" ht="24" customHeight="1" x14ac:dyDescent="0.2">
      <c r="A99" s="250"/>
      <c r="B99" s="166" t="s">
        <v>571</v>
      </c>
      <c r="C99" s="247" t="s">
        <v>528</v>
      </c>
      <c r="D99" s="172">
        <v>718.2</v>
      </c>
    </row>
    <row r="100" spans="1:5" ht="48" customHeight="1" x14ac:dyDescent="0.2">
      <c r="A100" s="250"/>
      <c r="B100" s="166" t="s">
        <v>571</v>
      </c>
      <c r="C100" s="247" t="s">
        <v>550</v>
      </c>
      <c r="D100" s="172">
        <v>1497.6</v>
      </c>
    </row>
    <row r="101" spans="1:5" ht="48" customHeight="1" x14ac:dyDescent="0.2">
      <c r="A101" s="250"/>
      <c r="B101" s="166" t="s">
        <v>571</v>
      </c>
      <c r="C101" s="247" t="s">
        <v>551</v>
      </c>
      <c r="D101" s="172">
        <v>154.30000000000001</v>
      </c>
    </row>
    <row r="102" spans="1:5" s="186" customFormat="1" ht="51" x14ac:dyDescent="0.2">
      <c r="A102" s="261" t="s">
        <v>125</v>
      </c>
      <c r="B102" s="252" t="s">
        <v>571</v>
      </c>
      <c r="C102" s="259" t="s">
        <v>554</v>
      </c>
      <c r="D102" s="254">
        <f>SUM(D103+D105)</f>
        <v>1646.1999999999998</v>
      </c>
      <c r="E102" s="255"/>
    </row>
    <row r="103" spans="1:5" ht="23.25" customHeight="1" x14ac:dyDescent="0.2">
      <c r="A103" s="184"/>
      <c r="B103" s="166" t="s">
        <v>571</v>
      </c>
      <c r="C103" s="248" t="s">
        <v>555</v>
      </c>
      <c r="D103" s="172">
        <f>SUM(D104)</f>
        <v>1613.1</v>
      </c>
      <c r="E103" s="189"/>
    </row>
    <row r="104" spans="1:5" ht="23.25" customHeight="1" x14ac:dyDescent="0.2">
      <c r="A104" s="184"/>
      <c r="B104" s="166" t="s">
        <v>571</v>
      </c>
      <c r="C104" s="248" t="s">
        <v>556</v>
      </c>
      <c r="D104" s="172">
        <v>1613.1</v>
      </c>
      <c r="E104" s="189"/>
    </row>
    <row r="105" spans="1:5" ht="36" customHeight="1" x14ac:dyDescent="0.2">
      <c r="A105" s="184"/>
      <c r="B105" s="166" t="s">
        <v>571</v>
      </c>
      <c r="C105" s="248" t="s">
        <v>557</v>
      </c>
      <c r="D105" s="172">
        <v>33.1</v>
      </c>
      <c r="E105" s="189"/>
    </row>
    <row r="106" spans="1:5" s="186" customFormat="1" ht="25.5" x14ac:dyDescent="0.2">
      <c r="A106" s="261" t="s">
        <v>125</v>
      </c>
      <c r="B106" s="252" t="s">
        <v>571</v>
      </c>
      <c r="C106" s="259" t="s">
        <v>559</v>
      </c>
      <c r="D106" s="254">
        <f>SUM(D107)</f>
        <v>52.4</v>
      </c>
      <c r="E106" s="255"/>
    </row>
    <row r="107" spans="1:5" ht="23.25" customHeight="1" x14ac:dyDescent="0.2">
      <c r="A107" s="184"/>
      <c r="B107" s="166" t="s">
        <v>571</v>
      </c>
      <c r="C107" s="248" t="s">
        <v>558</v>
      </c>
      <c r="D107" s="172">
        <v>52.4</v>
      </c>
      <c r="E107" s="189"/>
    </row>
    <row r="108" spans="1:5" s="186" customFormat="1" ht="48.75" customHeight="1" thickBot="1" x14ac:dyDescent="0.25">
      <c r="A108" s="258"/>
      <c r="B108" s="252" t="s">
        <v>572</v>
      </c>
      <c r="C108" s="257" t="s">
        <v>540</v>
      </c>
      <c r="D108" s="254">
        <v>2688.7</v>
      </c>
    </row>
    <row r="109" spans="1:5" ht="16.7" customHeight="1" thickBot="1" x14ac:dyDescent="0.25">
      <c r="A109" s="190" t="s">
        <v>111</v>
      </c>
      <c r="B109" s="166"/>
      <c r="C109" s="38" t="s">
        <v>111</v>
      </c>
      <c r="D109" s="171">
        <f>D8+D54</f>
        <v>25975.1</v>
      </c>
      <c r="E109" s="189"/>
    </row>
    <row r="111" spans="1:5" x14ac:dyDescent="0.2">
      <c r="D111" s="193"/>
    </row>
    <row r="131" spans="28:28" x14ac:dyDescent="0.2">
      <c r="AB131" s="176" t="s">
        <v>126</v>
      </c>
    </row>
    <row r="203" spans="56:56" x14ac:dyDescent="0.2">
      <c r="BD203" s="176" t="s">
        <v>127</v>
      </c>
    </row>
  </sheetData>
  <mergeCells count="13">
    <mergeCell ref="E61:E65"/>
    <mergeCell ref="C62:C63"/>
    <mergeCell ref="D62:D63"/>
    <mergeCell ref="C3:D3"/>
    <mergeCell ref="B4:D4"/>
    <mergeCell ref="A62:A63"/>
    <mergeCell ref="B62:B63"/>
    <mergeCell ref="C1:D1"/>
    <mergeCell ref="D6:D7"/>
    <mergeCell ref="A6:A7"/>
    <mergeCell ref="B6:B7"/>
    <mergeCell ref="C6:C7"/>
    <mergeCell ref="B2:D2"/>
  </mergeCells>
  <phoneticPr fontId="2" type="noConversion"/>
  <pageMargins left="0.86614173228346458" right="0.15748031496062992" top="0.31496062992125984" bottom="0.15748031496062992" header="0.15748031496062992" footer="0.15748031496062992"/>
  <pageSetup paperSize="9" scale="96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3" zoomScaleNormal="100" workbookViewId="0">
      <selection activeCell="A5" sqref="A5:F5"/>
    </sheetView>
  </sheetViews>
  <sheetFormatPr defaultRowHeight="11.25" x14ac:dyDescent="0.2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 x14ac:dyDescent="0.2">
      <c r="A1" s="73"/>
      <c r="B1" s="73"/>
      <c r="C1" s="282" t="s">
        <v>39</v>
      </c>
      <c r="D1" s="338"/>
      <c r="E1" s="338"/>
      <c r="F1" s="339"/>
    </row>
    <row r="2" spans="1:9" s="74" customFormat="1" ht="15" customHeight="1" x14ac:dyDescent="0.2">
      <c r="A2" s="282" t="s">
        <v>413</v>
      </c>
      <c r="B2" s="282"/>
      <c r="C2" s="282"/>
      <c r="D2" s="282"/>
      <c r="E2" s="282"/>
      <c r="F2" s="339"/>
    </row>
    <row r="3" spans="1:9" s="74" customFormat="1" ht="13.35" customHeight="1" x14ac:dyDescent="0.2">
      <c r="A3" s="282" t="s">
        <v>38</v>
      </c>
      <c r="B3" s="282"/>
      <c r="C3" s="282"/>
      <c r="D3" s="282"/>
      <c r="E3" s="282"/>
      <c r="F3" s="339"/>
    </row>
    <row r="4" spans="1:9" s="74" customFormat="1" ht="13.35" customHeight="1" x14ac:dyDescent="0.2">
      <c r="A4" s="5"/>
      <c r="B4" s="5"/>
      <c r="C4" s="5"/>
      <c r="D4" s="5"/>
      <c r="E4" s="5"/>
      <c r="F4" s="5"/>
    </row>
    <row r="5" spans="1:9" s="76" customFormat="1" ht="35.25" customHeight="1" x14ac:dyDescent="0.3">
      <c r="A5" s="289" t="s">
        <v>40</v>
      </c>
      <c r="B5" s="289"/>
      <c r="C5" s="289"/>
      <c r="D5" s="289"/>
      <c r="E5" s="289"/>
      <c r="F5" s="291"/>
      <c r="G5" s="75"/>
      <c r="H5" s="75"/>
      <c r="I5" s="75"/>
    </row>
    <row r="6" spans="1:9" s="76" customFormat="1" ht="15" customHeight="1" x14ac:dyDescent="0.3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 x14ac:dyDescent="0.2">
      <c r="A7" s="286" t="s">
        <v>224</v>
      </c>
      <c r="B7" s="81"/>
      <c r="C7" s="330" t="s">
        <v>225</v>
      </c>
      <c r="D7" s="330" t="s">
        <v>226</v>
      </c>
      <c r="E7" s="373" t="s">
        <v>235</v>
      </c>
      <c r="F7" s="365"/>
    </row>
    <row r="8" spans="1:9" s="22" customFormat="1" ht="63" customHeight="1" x14ac:dyDescent="0.2">
      <c r="A8" s="372"/>
      <c r="B8" s="3" t="s">
        <v>151</v>
      </c>
      <c r="C8" s="365"/>
      <c r="D8" s="365"/>
      <c r="E8" s="116" t="s">
        <v>398</v>
      </c>
      <c r="F8" s="116" t="s">
        <v>399</v>
      </c>
    </row>
    <row r="9" spans="1:9" s="22" customFormat="1" ht="12.75" x14ac:dyDescent="0.2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 x14ac:dyDescent="0.2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 x14ac:dyDescent="0.2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 x14ac:dyDescent="0.2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 x14ac:dyDescent="0.2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 x14ac:dyDescent="0.2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 x14ac:dyDescent="0.2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 x14ac:dyDescent="0.2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 x14ac:dyDescent="0.2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 x14ac:dyDescent="0.2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 x14ac:dyDescent="0.2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 x14ac:dyDescent="0.2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 x14ac:dyDescent="0.2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 x14ac:dyDescent="0.2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 x14ac:dyDescent="0.2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 x14ac:dyDescent="0.2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(прил.2)'!H110</f>
        <v>0</v>
      </c>
      <c r="G24" s="26"/>
    </row>
    <row r="25" spans="1:7" s="22" customFormat="1" ht="12.75" x14ac:dyDescent="0.2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 x14ac:dyDescent="0.2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 x14ac:dyDescent="0.2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 x14ac:dyDescent="0.2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 x14ac:dyDescent="0.2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 x14ac:dyDescent="0.2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 x14ac:dyDescent="0.2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 x14ac:dyDescent="0.2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 x14ac:dyDescent="0.2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 x14ac:dyDescent="0.2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 x14ac:dyDescent="0.2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 x14ac:dyDescent="0.2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 x14ac:dyDescent="0.2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 x14ac:dyDescent="0.2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 x14ac:dyDescent="0.2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 x14ac:dyDescent="0.2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 x14ac:dyDescent="0.2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 x14ac:dyDescent="0.2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 x14ac:dyDescent="0.2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 x14ac:dyDescent="0.2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 x14ac:dyDescent="0.2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 x14ac:dyDescent="0.2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 x14ac:dyDescent="0.2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 x14ac:dyDescent="0.2">
      <c r="C48" s="11"/>
      <c r="D48" s="11"/>
      <c r="E48" s="83"/>
      <c r="F48" s="83"/>
    </row>
    <row r="49" spans="3:6" s="10" customFormat="1" ht="12.75" x14ac:dyDescent="0.2">
      <c r="C49" s="11"/>
      <c r="D49" s="11"/>
      <c r="E49" s="12"/>
      <c r="F49" s="12"/>
    </row>
    <row r="50" spans="3:6" s="10" customFormat="1" ht="12.75" x14ac:dyDescent="0.2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 x14ac:dyDescent="0.2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 x14ac:dyDescent="0.2">
      <c r="A1" s="48"/>
      <c r="B1" s="5"/>
      <c r="C1" s="282" t="s">
        <v>33</v>
      </c>
      <c r="D1" s="283"/>
      <c r="E1" s="284"/>
    </row>
    <row r="2" spans="1:5" s="49" customFormat="1" ht="13.35" hidden="1" customHeight="1" x14ac:dyDescent="0.2">
      <c r="A2" s="48"/>
      <c r="B2" s="5"/>
      <c r="C2" s="282" t="s">
        <v>346</v>
      </c>
      <c r="D2" s="283"/>
      <c r="E2" s="4"/>
    </row>
    <row r="3" spans="1:5" s="49" customFormat="1" ht="14.25" customHeight="1" x14ac:dyDescent="0.2">
      <c r="A3" s="48"/>
      <c r="B3" s="5"/>
      <c r="C3" s="282" t="s">
        <v>400</v>
      </c>
      <c r="D3" s="283"/>
      <c r="E3" s="284"/>
    </row>
    <row r="4" spans="1:5" s="49" customFormat="1" ht="11.25" customHeight="1" x14ac:dyDescent="0.2">
      <c r="A4" s="48"/>
      <c r="B4" s="5"/>
      <c r="C4" s="282" t="s">
        <v>401</v>
      </c>
      <c r="D4" s="283"/>
      <c r="E4" s="284"/>
    </row>
    <row r="5" spans="1:5" ht="48" customHeight="1" x14ac:dyDescent="0.3">
      <c r="A5" s="50"/>
      <c r="B5" s="289" t="s">
        <v>397</v>
      </c>
      <c r="C5" s="290"/>
      <c r="D5" s="290"/>
      <c r="E5" s="291"/>
    </row>
    <row r="6" spans="1:5" s="22" customFormat="1" ht="15.75" customHeight="1" x14ac:dyDescent="0.2">
      <c r="A6" s="52"/>
      <c r="B6" s="53"/>
      <c r="C6" s="52"/>
      <c r="D6" s="54"/>
      <c r="E6" s="54"/>
    </row>
    <row r="7" spans="1:5" s="55" customFormat="1" ht="23.25" customHeight="1" x14ac:dyDescent="0.2">
      <c r="A7" s="292" t="s">
        <v>107</v>
      </c>
      <c r="B7" s="293" t="s">
        <v>255</v>
      </c>
      <c r="C7" s="286" t="s">
        <v>148</v>
      </c>
      <c r="D7" s="286" t="s">
        <v>234</v>
      </c>
      <c r="E7" s="288"/>
    </row>
    <row r="8" spans="1:5" ht="24.75" customHeight="1" x14ac:dyDescent="0.2">
      <c r="A8" s="292"/>
      <c r="B8" s="293"/>
      <c r="C8" s="286"/>
      <c r="D8" s="3" t="s">
        <v>398</v>
      </c>
      <c r="E8" s="1" t="s">
        <v>399</v>
      </c>
    </row>
    <row r="9" spans="1:5" s="28" customFormat="1" ht="13.5" thickBot="1" x14ac:dyDescent="0.25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 x14ac:dyDescent="0.25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 x14ac:dyDescent="0.2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 x14ac:dyDescent="0.2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 x14ac:dyDescent="0.2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 x14ac:dyDescent="0.2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 x14ac:dyDescent="0.2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 x14ac:dyDescent="0.2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 x14ac:dyDescent="0.2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 x14ac:dyDescent="0.2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 x14ac:dyDescent="0.2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 x14ac:dyDescent="0.2">
      <c r="A20" s="58"/>
      <c r="B20" s="32" t="s">
        <v>327</v>
      </c>
      <c r="C20" s="33" t="s">
        <v>326</v>
      </c>
      <c r="D20" s="31"/>
      <c r="E20" s="31"/>
    </row>
    <row r="21" spans="1:5" s="28" customFormat="1" x14ac:dyDescent="0.2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 x14ac:dyDescent="0.2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 x14ac:dyDescent="0.2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 x14ac:dyDescent="0.2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 x14ac:dyDescent="0.2">
      <c r="A25" s="58"/>
      <c r="B25" s="32" t="s">
        <v>27</v>
      </c>
      <c r="C25" s="33" t="s">
        <v>21</v>
      </c>
      <c r="D25" s="31"/>
      <c r="E25" s="31"/>
    </row>
    <row r="26" spans="1:5" s="28" customFormat="1" ht="38.25" x14ac:dyDescent="0.2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 x14ac:dyDescent="0.2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 x14ac:dyDescent="0.2">
      <c r="A28" s="292" t="s">
        <v>107</v>
      </c>
      <c r="B28" s="293" t="s">
        <v>255</v>
      </c>
      <c r="C28" s="286" t="s">
        <v>148</v>
      </c>
      <c r="D28" s="286" t="s">
        <v>234</v>
      </c>
      <c r="E28" s="288"/>
    </row>
    <row r="29" spans="1:5" ht="24.75" customHeight="1" x14ac:dyDescent="0.2">
      <c r="A29" s="292"/>
      <c r="B29" s="293"/>
      <c r="C29" s="286"/>
      <c r="D29" s="3" t="s">
        <v>398</v>
      </c>
      <c r="E29" s="1" t="s">
        <v>399</v>
      </c>
    </row>
    <row r="30" spans="1:5" s="28" customFormat="1" ht="51" x14ac:dyDescent="0.2">
      <c r="A30" s="58"/>
      <c r="B30" s="32" t="s">
        <v>28</v>
      </c>
      <c r="C30" s="33" t="s">
        <v>25</v>
      </c>
      <c r="D30" s="31"/>
      <c r="E30" s="31"/>
    </row>
    <row r="31" spans="1:5" s="28" customFormat="1" x14ac:dyDescent="0.2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 x14ac:dyDescent="0.2">
      <c r="A32" s="58"/>
      <c r="B32" s="32" t="s">
        <v>236</v>
      </c>
      <c r="C32" s="33" t="s">
        <v>201</v>
      </c>
      <c r="D32" s="31"/>
      <c r="E32" s="31"/>
    </row>
    <row r="33" spans="1:5" s="28" customFormat="1" x14ac:dyDescent="0.2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 x14ac:dyDescent="0.2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 x14ac:dyDescent="0.2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 x14ac:dyDescent="0.2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 x14ac:dyDescent="0.2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 x14ac:dyDescent="0.2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 x14ac:dyDescent="0.2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 x14ac:dyDescent="0.2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 x14ac:dyDescent="0.2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 x14ac:dyDescent="0.2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 x14ac:dyDescent="0.2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 x14ac:dyDescent="0.2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 x14ac:dyDescent="0.2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 x14ac:dyDescent="0.2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 x14ac:dyDescent="0.2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 x14ac:dyDescent="0.2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 x14ac:dyDescent="0.2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 x14ac:dyDescent="0.2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 x14ac:dyDescent="0.2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 x14ac:dyDescent="0.2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 x14ac:dyDescent="0.25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 x14ac:dyDescent="0.2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 x14ac:dyDescent="0.2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 x14ac:dyDescent="0.2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 x14ac:dyDescent="0.25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 x14ac:dyDescent="0.25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 x14ac:dyDescent="0.25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 x14ac:dyDescent="0.25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 x14ac:dyDescent="0.2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 x14ac:dyDescent="0.2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 x14ac:dyDescent="0.2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 x14ac:dyDescent="0.2">
      <c r="A64" s="292" t="s">
        <v>107</v>
      </c>
      <c r="B64" s="293" t="s">
        <v>255</v>
      </c>
      <c r="C64" s="286" t="s">
        <v>148</v>
      </c>
      <c r="D64" s="286" t="s">
        <v>234</v>
      </c>
      <c r="E64" s="288"/>
    </row>
    <row r="65" spans="1:6" ht="24.75" customHeight="1" x14ac:dyDescent="0.2">
      <c r="A65" s="292"/>
      <c r="B65" s="293"/>
      <c r="C65" s="286"/>
      <c r="D65" s="3" t="s">
        <v>398</v>
      </c>
      <c r="E65" s="1" t="s">
        <v>399</v>
      </c>
    </row>
    <row r="66" spans="1:6" s="28" customFormat="1" x14ac:dyDescent="0.2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285"/>
    </row>
    <row r="67" spans="1:6" s="55" customFormat="1" ht="23.25" hidden="1" customHeight="1" x14ac:dyDescent="0.2">
      <c r="A67" s="292" t="s">
        <v>107</v>
      </c>
      <c r="B67" s="293" t="s">
        <v>255</v>
      </c>
      <c r="C67" s="286" t="s">
        <v>148</v>
      </c>
      <c r="D67" s="286" t="s">
        <v>234</v>
      </c>
      <c r="E67" s="286" t="s">
        <v>234</v>
      </c>
      <c r="F67" s="285"/>
    </row>
    <row r="68" spans="1:6" ht="37.5" hidden="1" customHeight="1" x14ac:dyDescent="0.2">
      <c r="A68" s="292"/>
      <c r="B68" s="293"/>
      <c r="C68" s="286"/>
      <c r="D68" s="287"/>
      <c r="E68" s="287"/>
      <c r="F68" s="285"/>
    </row>
    <row r="69" spans="1:6" s="28" customFormat="1" x14ac:dyDescent="0.2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285"/>
    </row>
    <row r="70" spans="1:6" s="28" customFormat="1" x14ac:dyDescent="0.2">
      <c r="A70" s="59"/>
      <c r="B70" s="32" t="s">
        <v>344</v>
      </c>
      <c r="C70" s="33" t="s">
        <v>345</v>
      </c>
      <c r="D70" s="31"/>
      <c r="E70" s="31"/>
      <c r="F70" s="285"/>
    </row>
    <row r="71" spans="1:6" s="28" customFormat="1" ht="25.5" x14ac:dyDescent="0.2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285"/>
    </row>
    <row r="72" spans="1:6" s="28" customFormat="1" x14ac:dyDescent="0.2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 x14ac:dyDescent="0.2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 x14ac:dyDescent="0.2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 x14ac:dyDescent="0.2">
      <c r="A75" s="67"/>
      <c r="B75" s="32" t="s">
        <v>292</v>
      </c>
      <c r="C75" s="33" t="s">
        <v>396</v>
      </c>
      <c r="D75" s="31"/>
      <c r="E75" s="31"/>
    </row>
    <row r="76" spans="1:6" s="28" customFormat="1" ht="25.5" x14ac:dyDescent="0.2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 x14ac:dyDescent="0.2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 x14ac:dyDescent="0.2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 x14ac:dyDescent="0.2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 x14ac:dyDescent="0.2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 x14ac:dyDescent="0.2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 x14ac:dyDescent="0.2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 x14ac:dyDescent="0.2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 x14ac:dyDescent="0.2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 x14ac:dyDescent="0.2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 x14ac:dyDescent="0.2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 x14ac:dyDescent="0.2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 x14ac:dyDescent="0.2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 x14ac:dyDescent="0.2">
      <c r="A89" s="69"/>
      <c r="B89" s="32"/>
      <c r="C89" s="35" t="s">
        <v>5</v>
      </c>
      <c r="D89" s="31"/>
      <c r="E89" s="31"/>
    </row>
    <row r="90" spans="1:6" s="28" customFormat="1" ht="88.5" customHeight="1" x14ac:dyDescent="0.2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 x14ac:dyDescent="0.2">
      <c r="A91" s="292" t="s">
        <v>107</v>
      </c>
      <c r="B91" s="293" t="s">
        <v>255</v>
      </c>
      <c r="C91" s="286" t="s">
        <v>148</v>
      </c>
      <c r="D91" s="286" t="s">
        <v>234</v>
      </c>
      <c r="E91" s="288"/>
    </row>
    <row r="92" spans="1:6" ht="24.75" customHeight="1" x14ac:dyDescent="0.2">
      <c r="A92" s="292"/>
      <c r="B92" s="293"/>
      <c r="C92" s="286"/>
      <c r="D92" s="3" t="s">
        <v>398</v>
      </c>
      <c r="E92" s="1" t="s">
        <v>399</v>
      </c>
    </row>
    <row r="93" spans="1:6" s="28" customFormat="1" ht="14.25" customHeight="1" x14ac:dyDescent="0.2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 x14ac:dyDescent="0.2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 x14ac:dyDescent="0.2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 x14ac:dyDescent="0.2">
      <c r="A96" s="69"/>
      <c r="B96" s="32"/>
      <c r="C96" s="35" t="s">
        <v>332</v>
      </c>
      <c r="D96" s="31"/>
      <c r="E96" s="31"/>
    </row>
    <row r="97" spans="1:6" s="28" customFormat="1" ht="51.75" customHeight="1" x14ac:dyDescent="0.2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 x14ac:dyDescent="0.2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 x14ac:dyDescent="0.2">
      <c r="A99" s="87"/>
      <c r="B99" s="32"/>
      <c r="C99" s="35" t="s">
        <v>5</v>
      </c>
      <c r="D99" s="31"/>
      <c r="E99" s="31"/>
    </row>
    <row r="100" spans="1:6" s="28" customFormat="1" ht="40.5" customHeight="1" x14ac:dyDescent="0.2">
      <c r="A100" s="87"/>
      <c r="B100" s="97"/>
      <c r="C100" s="35" t="s">
        <v>63</v>
      </c>
      <c r="D100" s="31"/>
      <c r="E100" s="31"/>
    </row>
    <row r="101" spans="1:6" s="28" customFormat="1" ht="55.5" customHeight="1" x14ac:dyDescent="0.2">
      <c r="A101" s="87"/>
      <c r="B101" s="97"/>
      <c r="C101" s="35" t="s">
        <v>8</v>
      </c>
      <c r="D101" s="31"/>
      <c r="E101" s="31"/>
    </row>
    <row r="102" spans="1:6" s="28" customFormat="1" ht="38.25" customHeight="1" x14ac:dyDescent="0.2">
      <c r="A102" s="87"/>
      <c r="B102" s="97"/>
      <c r="C102" s="35" t="s">
        <v>10</v>
      </c>
      <c r="D102" s="31"/>
      <c r="E102" s="31"/>
    </row>
    <row r="103" spans="1:6" s="28" customFormat="1" ht="87.75" hidden="1" customHeight="1" x14ac:dyDescent="0.2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 x14ac:dyDescent="0.25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 x14ac:dyDescent="0.2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 x14ac:dyDescent="0.2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 x14ac:dyDescent="0.2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 x14ac:dyDescent="0.2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 x14ac:dyDescent="0.2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 x14ac:dyDescent="0.25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 x14ac:dyDescent="0.25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 x14ac:dyDescent="0.2">
      <c r="A112" s="96"/>
    </row>
    <row r="113" spans="1:1" x14ac:dyDescent="0.2">
      <c r="A113" s="96"/>
    </row>
    <row r="114" spans="1:1" x14ac:dyDescent="0.2">
      <c r="A114" s="96"/>
    </row>
    <row r="115" spans="1:1" x14ac:dyDescent="0.2">
      <c r="A115" s="96"/>
    </row>
    <row r="116" spans="1:1" x14ac:dyDescent="0.2">
      <c r="A116" s="96"/>
    </row>
    <row r="117" spans="1:1" x14ac:dyDescent="0.2">
      <c r="A117" s="96"/>
    </row>
    <row r="118" spans="1:1" x14ac:dyDescent="0.2">
      <c r="A118" s="96"/>
    </row>
    <row r="119" spans="1:1" x14ac:dyDescent="0.2">
      <c r="A119" s="96"/>
    </row>
    <row r="120" spans="1:1" x14ac:dyDescent="0.2">
      <c r="A120" s="96"/>
    </row>
    <row r="121" spans="1:1" x14ac:dyDescent="0.2">
      <c r="A121" s="96"/>
    </row>
    <row r="122" spans="1:1" x14ac:dyDescent="0.2">
      <c r="A122" s="96"/>
    </row>
    <row r="123" spans="1:1" x14ac:dyDescent="0.2">
      <c r="A123" s="96"/>
    </row>
    <row r="124" spans="1:1" x14ac:dyDescent="0.2">
      <c r="A124" s="96"/>
    </row>
    <row r="125" spans="1:1" x14ac:dyDescent="0.2">
      <c r="A125" s="96"/>
    </row>
    <row r="126" spans="1:1" x14ac:dyDescent="0.2">
      <c r="A126" s="96"/>
    </row>
    <row r="127" spans="1:1" x14ac:dyDescent="0.2">
      <c r="A127" s="96"/>
    </row>
    <row r="128" spans="1:1" x14ac:dyDescent="0.2">
      <c r="A128" s="96"/>
    </row>
    <row r="129" spans="1:29" x14ac:dyDescent="0.2">
      <c r="A129" s="96"/>
    </row>
    <row r="130" spans="1:29" x14ac:dyDescent="0.2">
      <c r="A130" s="96"/>
    </row>
    <row r="131" spans="1:29" x14ac:dyDescent="0.2">
      <c r="A131" s="96"/>
    </row>
    <row r="132" spans="1:29" x14ac:dyDescent="0.2">
      <c r="A132" s="96"/>
    </row>
    <row r="133" spans="1:29" x14ac:dyDescent="0.2">
      <c r="A133" s="96"/>
      <c r="AC133" s="51" t="s">
        <v>126</v>
      </c>
    </row>
    <row r="134" spans="1:29" x14ac:dyDescent="0.2">
      <c r="A134" s="96"/>
    </row>
    <row r="135" spans="1:29" x14ac:dyDescent="0.2">
      <c r="A135" s="96"/>
    </row>
    <row r="136" spans="1:29" x14ac:dyDescent="0.2">
      <c r="A136" s="96"/>
    </row>
    <row r="137" spans="1:29" x14ac:dyDescent="0.2">
      <c r="A137" s="96"/>
    </row>
    <row r="138" spans="1:29" x14ac:dyDescent="0.2">
      <c r="A138" s="96"/>
    </row>
    <row r="139" spans="1:29" x14ac:dyDescent="0.2">
      <c r="A139" s="96"/>
    </row>
    <row r="140" spans="1:29" x14ac:dyDescent="0.2">
      <c r="A140" s="96"/>
    </row>
    <row r="141" spans="1:29" x14ac:dyDescent="0.2">
      <c r="A141" s="96"/>
    </row>
    <row r="142" spans="1:29" x14ac:dyDescent="0.2">
      <c r="A142" s="96"/>
    </row>
    <row r="143" spans="1:29" x14ac:dyDescent="0.2">
      <c r="A143" s="96"/>
    </row>
    <row r="144" spans="1:29" x14ac:dyDescent="0.2">
      <c r="A144" s="96"/>
    </row>
    <row r="145" spans="1:1" x14ac:dyDescent="0.2">
      <c r="A145" s="96"/>
    </row>
    <row r="146" spans="1:1" x14ac:dyDescent="0.2">
      <c r="A146" s="96"/>
    </row>
    <row r="147" spans="1:1" x14ac:dyDescent="0.2">
      <c r="A147" s="96"/>
    </row>
    <row r="148" spans="1:1" x14ac:dyDescent="0.2">
      <c r="A148" s="96"/>
    </row>
    <row r="149" spans="1:1" x14ac:dyDescent="0.2">
      <c r="A149" s="96"/>
    </row>
    <row r="150" spans="1:1" x14ac:dyDescent="0.2">
      <c r="A150" s="96"/>
    </row>
    <row r="151" spans="1:1" x14ac:dyDescent="0.2">
      <c r="A151" s="96"/>
    </row>
    <row r="152" spans="1:1" x14ac:dyDescent="0.2">
      <c r="A152" s="96"/>
    </row>
    <row r="153" spans="1:1" x14ac:dyDescent="0.2">
      <c r="A153" s="96"/>
    </row>
    <row r="154" spans="1:1" x14ac:dyDescent="0.2">
      <c r="A154" s="96"/>
    </row>
    <row r="155" spans="1:1" x14ac:dyDescent="0.2">
      <c r="A155" s="96"/>
    </row>
    <row r="156" spans="1:1" x14ac:dyDescent="0.2">
      <c r="A156" s="96"/>
    </row>
    <row r="157" spans="1:1" x14ac:dyDescent="0.2">
      <c r="A157" s="96"/>
    </row>
    <row r="158" spans="1:1" x14ac:dyDescent="0.2">
      <c r="A158" s="96"/>
    </row>
    <row r="159" spans="1:1" x14ac:dyDescent="0.2">
      <c r="A159" s="96"/>
    </row>
    <row r="160" spans="1:1" x14ac:dyDescent="0.2">
      <c r="A160" s="96"/>
    </row>
    <row r="161" spans="1:1" x14ac:dyDescent="0.2">
      <c r="A161" s="96"/>
    </row>
    <row r="162" spans="1:1" x14ac:dyDescent="0.2">
      <c r="A162" s="96"/>
    </row>
    <row r="163" spans="1:1" x14ac:dyDescent="0.2">
      <c r="A163" s="96"/>
    </row>
    <row r="164" spans="1:1" x14ac:dyDescent="0.2">
      <c r="A164" s="96"/>
    </row>
    <row r="165" spans="1:1" x14ac:dyDescent="0.2">
      <c r="A165" s="96"/>
    </row>
    <row r="166" spans="1:1" x14ac:dyDescent="0.2">
      <c r="A166" s="96"/>
    </row>
    <row r="167" spans="1:1" x14ac:dyDescent="0.2">
      <c r="A167" s="96"/>
    </row>
    <row r="168" spans="1:1" x14ac:dyDescent="0.2">
      <c r="A168" s="96"/>
    </row>
    <row r="169" spans="1:1" x14ac:dyDescent="0.2">
      <c r="A169" s="96"/>
    </row>
    <row r="170" spans="1:1" x14ac:dyDescent="0.2">
      <c r="A170" s="96"/>
    </row>
    <row r="171" spans="1:1" x14ac:dyDescent="0.2">
      <c r="A171" s="96"/>
    </row>
    <row r="172" spans="1:1" x14ac:dyDescent="0.2">
      <c r="A172" s="96"/>
    </row>
    <row r="173" spans="1:1" x14ac:dyDescent="0.2">
      <c r="A173" s="96"/>
    </row>
    <row r="174" spans="1:1" x14ac:dyDescent="0.2">
      <c r="A174" s="96"/>
    </row>
    <row r="175" spans="1:1" x14ac:dyDescent="0.2">
      <c r="A175" s="96"/>
    </row>
    <row r="176" spans="1:1" x14ac:dyDescent="0.2">
      <c r="A176" s="96"/>
    </row>
    <row r="177" spans="1:1" x14ac:dyDescent="0.2">
      <c r="A177" s="96"/>
    </row>
    <row r="178" spans="1:1" x14ac:dyDescent="0.2">
      <c r="A178" s="96"/>
    </row>
    <row r="179" spans="1:1" x14ac:dyDescent="0.2">
      <c r="A179" s="96"/>
    </row>
    <row r="180" spans="1:1" x14ac:dyDescent="0.2">
      <c r="A180" s="96"/>
    </row>
    <row r="181" spans="1:1" x14ac:dyDescent="0.2">
      <c r="A181" s="96"/>
    </row>
    <row r="182" spans="1:1" x14ac:dyDescent="0.2">
      <c r="A182" s="96"/>
    </row>
    <row r="183" spans="1:1" x14ac:dyDescent="0.2">
      <c r="A183" s="96"/>
    </row>
    <row r="184" spans="1:1" x14ac:dyDescent="0.2">
      <c r="A184" s="96"/>
    </row>
    <row r="185" spans="1:1" x14ac:dyDescent="0.2">
      <c r="A185" s="96"/>
    </row>
    <row r="186" spans="1:1" x14ac:dyDescent="0.2">
      <c r="A186" s="96"/>
    </row>
    <row r="187" spans="1:1" x14ac:dyDescent="0.2">
      <c r="A187" s="96"/>
    </row>
    <row r="188" spans="1:1" x14ac:dyDescent="0.2">
      <c r="A188" s="96"/>
    </row>
    <row r="189" spans="1:1" x14ac:dyDescent="0.2">
      <c r="A189" s="96"/>
    </row>
    <row r="190" spans="1:1" x14ac:dyDescent="0.2">
      <c r="A190" s="96"/>
    </row>
    <row r="191" spans="1:1" x14ac:dyDescent="0.2">
      <c r="A191" s="96"/>
    </row>
    <row r="192" spans="1:1" x14ac:dyDescent="0.2">
      <c r="A192" s="96"/>
    </row>
    <row r="193" spans="1:57" x14ac:dyDescent="0.2">
      <c r="A193" s="96"/>
    </row>
    <row r="194" spans="1:57" x14ac:dyDescent="0.2">
      <c r="A194" s="96"/>
    </row>
    <row r="205" spans="1:57" x14ac:dyDescent="0.2">
      <c r="BE205" s="51" t="s">
        <v>127</v>
      </c>
    </row>
  </sheetData>
  <mergeCells count="27">
    <mergeCell ref="A91:A92"/>
    <mergeCell ref="B91:B92"/>
    <mergeCell ref="C91:C92"/>
    <mergeCell ref="D91:E91"/>
    <mergeCell ref="A67:A68"/>
    <mergeCell ref="B67:B68"/>
    <mergeCell ref="A7:A8"/>
    <mergeCell ref="B7:B8"/>
    <mergeCell ref="A28:A29"/>
    <mergeCell ref="B28:B29"/>
    <mergeCell ref="A64:A65"/>
    <mergeCell ref="B64:B65"/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workbookViewId="0">
      <selection activeCell="A3" sqref="A3:G3"/>
    </sheetView>
  </sheetViews>
  <sheetFormatPr defaultRowHeight="12.75" x14ac:dyDescent="0.2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 x14ac:dyDescent="0.2">
      <c r="A1" s="294" t="s">
        <v>436</v>
      </c>
      <c r="B1" s="294"/>
      <c r="C1" s="294"/>
      <c r="D1" s="294"/>
      <c r="E1" s="294"/>
      <c r="F1" s="294"/>
      <c r="G1" s="294"/>
    </row>
    <row r="2" spans="1:7" s="123" customFormat="1" ht="12.95" hidden="1" customHeight="1" x14ac:dyDescent="0.2">
      <c r="A2" s="119"/>
      <c r="B2" s="119"/>
      <c r="C2" s="282" t="s">
        <v>486</v>
      </c>
      <c r="D2" s="282"/>
      <c r="E2" s="119"/>
      <c r="F2" s="119"/>
      <c r="G2" s="119"/>
    </row>
    <row r="3" spans="1:7" s="124" customFormat="1" ht="15" customHeight="1" x14ac:dyDescent="0.2">
      <c r="A3" s="295" t="s">
        <v>494</v>
      </c>
      <c r="B3" s="295"/>
      <c r="C3" s="295"/>
      <c r="D3" s="295"/>
      <c r="E3" s="295"/>
      <c r="F3" s="295"/>
      <c r="G3" s="295"/>
    </row>
    <row r="4" spans="1:7" s="124" customFormat="1" ht="13.35" customHeight="1" x14ac:dyDescent="0.2">
      <c r="A4" s="295" t="s">
        <v>523</v>
      </c>
      <c r="B4" s="295"/>
      <c r="C4" s="295"/>
      <c r="D4" s="295"/>
      <c r="E4" s="295"/>
      <c r="F4" s="295"/>
      <c r="G4" s="295"/>
    </row>
    <row r="5" spans="1:7" s="124" customFormat="1" ht="13.35" customHeight="1" x14ac:dyDescent="0.2">
      <c r="A5" s="30"/>
      <c r="B5" s="30"/>
      <c r="C5" s="30"/>
      <c r="D5" s="30"/>
      <c r="E5" s="30"/>
      <c r="F5" s="30"/>
      <c r="G5" s="30"/>
    </row>
    <row r="6" spans="1:7" s="125" customFormat="1" ht="52.5" customHeight="1" x14ac:dyDescent="0.3">
      <c r="A6" s="296" t="s">
        <v>495</v>
      </c>
      <c r="B6" s="296"/>
      <c r="C6" s="296"/>
      <c r="D6" s="103"/>
      <c r="E6" s="103"/>
      <c r="F6" s="103"/>
      <c r="G6" s="103"/>
    </row>
    <row r="7" spans="1:7" ht="16.5" customHeight="1" x14ac:dyDescent="0.2">
      <c r="A7" s="126"/>
      <c r="B7" s="126"/>
      <c r="C7" s="126"/>
    </row>
    <row r="8" spans="1:7" s="128" customFormat="1" ht="26.25" customHeight="1" x14ac:dyDescent="0.2">
      <c r="A8" s="288" t="s">
        <v>255</v>
      </c>
      <c r="B8" s="288"/>
      <c r="C8" s="288" t="s">
        <v>14</v>
      </c>
    </row>
    <row r="9" spans="1:7" ht="25.5" x14ac:dyDescent="0.2">
      <c r="A9" s="1" t="s">
        <v>15</v>
      </c>
      <c r="B9" s="1" t="s">
        <v>16</v>
      </c>
      <c r="C9" s="288"/>
    </row>
    <row r="10" spans="1:7" ht="26.25" customHeight="1" x14ac:dyDescent="0.2">
      <c r="A10" s="150" t="s">
        <v>41</v>
      </c>
      <c r="B10" s="149"/>
      <c r="C10" s="154" t="s">
        <v>42</v>
      </c>
    </row>
    <row r="11" spans="1:7" ht="53.25" customHeight="1" x14ac:dyDescent="0.2">
      <c r="A11" s="150"/>
      <c r="B11" s="149" t="s">
        <v>43</v>
      </c>
      <c r="C11" s="33" t="s">
        <v>69</v>
      </c>
    </row>
    <row r="12" spans="1:7" ht="27.75" customHeight="1" x14ac:dyDescent="0.2">
      <c r="A12" s="150"/>
      <c r="B12" s="149" t="s">
        <v>34</v>
      </c>
      <c r="C12" s="155" t="s">
        <v>21</v>
      </c>
    </row>
    <row r="13" spans="1:7" ht="12.75" customHeight="1" x14ac:dyDescent="0.2">
      <c r="A13" s="150"/>
      <c r="B13" s="149" t="s">
        <v>44</v>
      </c>
      <c r="C13" s="156" t="s">
        <v>201</v>
      </c>
    </row>
    <row r="14" spans="1:7" ht="25.5" x14ac:dyDescent="0.2">
      <c r="A14" s="150"/>
      <c r="B14" s="149" t="s">
        <v>404</v>
      </c>
      <c r="C14" s="156" t="s">
        <v>405</v>
      </c>
    </row>
    <row r="15" spans="1:7" ht="38.25" x14ac:dyDescent="0.2">
      <c r="A15" s="150"/>
      <c r="B15" s="149" t="s">
        <v>45</v>
      </c>
      <c r="C15" s="23" t="s">
        <v>238</v>
      </c>
    </row>
    <row r="16" spans="1:7" ht="25.5" x14ac:dyDescent="0.2">
      <c r="A16" s="150"/>
      <c r="B16" s="149" t="s">
        <v>46</v>
      </c>
      <c r="C16" s="154" t="s">
        <v>186</v>
      </c>
    </row>
    <row r="17" spans="1:3" ht="25.5" x14ac:dyDescent="0.2">
      <c r="A17" s="150"/>
      <c r="B17" s="149" t="s">
        <v>47</v>
      </c>
      <c r="C17" s="154" t="s">
        <v>190</v>
      </c>
    </row>
    <row r="18" spans="1:3" ht="25.5" x14ac:dyDescent="0.2">
      <c r="A18" s="150" t="s">
        <v>406</v>
      </c>
      <c r="B18" s="149"/>
      <c r="C18" s="154" t="s">
        <v>407</v>
      </c>
    </row>
    <row r="19" spans="1:3" ht="49.5" customHeight="1" x14ac:dyDescent="0.2">
      <c r="A19" s="150"/>
      <c r="B19" s="149" t="s">
        <v>408</v>
      </c>
      <c r="C19" s="154" t="s">
        <v>48</v>
      </c>
    </row>
    <row r="20" spans="1:3" ht="49.5" hidden="1" customHeight="1" x14ac:dyDescent="0.2">
      <c r="A20" s="129"/>
      <c r="B20" s="149" t="s">
        <v>49</v>
      </c>
      <c r="C20" s="154" t="s">
        <v>48</v>
      </c>
    </row>
    <row r="21" spans="1:3" ht="50.25" customHeight="1" x14ac:dyDescent="0.2">
      <c r="A21" s="129"/>
      <c r="B21" s="149" t="s">
        <v>502</v>
      </c>
      <c r="C21" s="154" t="s">
        <v>500</v>
      </c>
    </row>
    <row r="22" spans="1:3" ht="18" customHeight="1" x14ac:dyDescent="0.2">
      <c r="A22" s="129"/>
      <c r="B22" s="149" t="s">
        <v>50</v>
      </c>
      <c r="C22" s="154" t="s">
        <v>349</v>
      </c>
    </row>
    <row r="23" spans="1:3" ht="49.5" customHeight="1" x14ac:dyDescent="0.2">
      <c r="A23" s="129"/>
      <c r="B23" s="157" t="s">
        <v>474</v>
      </c>
      <c r="C23" s="23" t="s">
        <v>473</v>
      </c>
    </row>
    <row r="24" spans="1:3" ht="25.5" x14ac:dyDescent="0.2">
      <c r="A24" s="129"/>
      <c r="B24" s="157" t="s">
        <v>51</v>
      </c>
      <c r="C24" s="23" t="s">
        <v>470</v>
      </c>
    </row>
    <row r="25" spans="1:3" ht="12.75" customHeight="1" x14ac:dyDescent="0.2">
      <c r="A25" s="129"/>
      <c r="B25" s="157" t="s">
        <v>462</v>
      </c>
      <c r="C25" s="23" t="s">
        <v>409</v>
      </c>
    </row>
    <row r="26" spans="1:3" ht="24" customHeight="1" x14ac:dyDescent="0.2">
      <c r="A26" s="129"/>
      <c r="B26" s="149" t="s">
        <v>448</v>
      </c>
      <c r="C26" s="23" t="s">
        <v>482</v>
      </c>
    </row>
    <row r="27" spans="1:3" ht="24" customHeight="1" x14ac:dyDescent="0.2">
      <c r="A27" s="129"/>
      <c r="B27" s="149" t="s">
        <v>483</v>
      </c>
      <c r="C27" s="23" t="s">
        <v>490</v>
      </c>
    </row>
    <row r="28" spans="1:3" ht="15.75" customHeight="1" x14ac:dyDescent="0.2">
      <c r="A28" s="129"/>
      <c r="B28" s="157" t="s">
        <v>449</v>
      </c>
      <c r="C28" s="23" t="s">
        <v>345</v>
      </c>
    </row>
    <row r="29" spans="1:3" ht="13.5" customHeight="1" x14ac:dyDescent="0.2">
      <c r="A29" s="129"/>
      <c r="B29" s="157" t="s">
        <v>450</v>
      </c>
      <c r="C29" s="23" t="s">
        <v>239</v>
      </c>
    </row>
    <row r="30" spans="1:3" ht="26.25" customHeight="1" x14ac:dyDescent="0.2">
      <c r="A30" s="129"/>
      <c r="B30" s="149" t="s">
        <v>451</v>
      </c>
      <c r="C30" s="23" t="s">
        <v>52</v>
      </c>
    </row>
    <row r="31" spans="1:3" ht="40.5" customHeight="1" x14ac:dyDescent="0.2">
      <c r="A31" s="129"/>
      <c r="B31" s="149" t="s">
        <v>452</v>
      </c>
      <c r="C31" s="23" t="s">
        <v>246</v>
      </c>
    </row>
    <row r="32" spans="1:3" ht="61.5" customHeight="1" x14ac:dyDescent="0.2">
      <c r="A32" s="129"/>
      <c r="B32" s="149" t="s">
        <v>453</v>
      </c>
      <c r="C32" s="23" t="s">
        <v>311</v>
      </c>
    </row>
    <row r="33" spans="1:3" ht="38.25" x14ac:dyDescent="0.2">
      <c r="A33" s="129"/>
      <c r="B33" s="149" t="s">
        <v>525</v>
      </c>
      <c r="C33" s="23" t="s">
        <v>526</v>
      </c>
    </row>
    <row r="34" spans="1:3" ht="24.75" customHeight="1" x14ac:dyDescent="0.2">
      <c r="A34" s="129"/>
      <c r="B34" s="149" t="s">
        <v>454</v>
      </c>
      <c r="C34" s="23" t="s">
        <v>53</v>
      </c>
    </row>
    <row r="35" spans="1:3" ht="38.25" x14ac:dyDescent="0.2">
      <c r="A35" s="129"/>
      <c r="B35" s="149" t="s">
        <v>493</v>
      </c>
      <c r="C35" s="23" t="s">
        <v>383</v>
      </c>
    </row>
    <row r="36" spans="1:3" ht="12.75" customHeight="1" x14ac:dyDescent="0.2">
      <c r="A36" s="129"/>
      <c r="B36" s="157" t="s">
        <v>455</v>
      </c>
      <c r="C36" s="23" t="s">
        <v>384</v>
      </c>
    </row>
    <row r="37" spans="1:3" ht="63.75" customHeight="1" x14ac:dyDescent="0.2">
      <c r="A37" s="129"/>
      <c r="B37" s="157" t="s">
        <v>456</v>
      </c>
      <c r="C37" s="23" t="s">
        <v>517</v>
      </c>
    </row>
    <row r="38" spans="1:3" ht="39" customHeight="1" x14ac:dyDescent="0.2">
      <c r="A38" s="129"/>
      <c r="B38" s="157" t="s">
        <v>457</v>
      </c>
      <c r="C38" s="33" t="s">
        <v>410</v>
      </c>
    </row>
    <row r="39" spans="1:3" ht="39.75" customHeight="1" x14ac:dyDescent="0.2">
      <c r="A39" s="129"/>
      <c r="B39" s="157" t="s">
        <v>458</v>
      </c>
      <c r="C39" s="153" t="s">
        <v>411</v>
      </c>
    </row>
    <row r="40" spans="1:3" x14ac:dyDescent="0.2">
      <c r="A40" s="130"/>
    </row>
    <row r="41" spans="1:3" x14ac:dyDescent="0.2">
      <c r="A41" s="130"/>
    </row>
    <row r="42" spans="1:3" x14ac:dyDescent="0.2">
      <c r="A42" s="130"/>
    </row>
    <row r="43" spans="1:3" x14ac:dyDescent="0.2">
      <c r="A43" s="130"/>
    </row>
    <row r="44" spans="1:3" x14ac:dyDescent="0.2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 x14ac:dyDescent="0.2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 x14ac:dyDescent="0.2">
      <c r="A3" s="309" t="s">
        <v>437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 x14ac:dyDescent="0.2">
      <c r="A4" s="164"/>
      <c r="B4" s="164"/>
      <c r="C4" s="164"/>
      <c r="D4" s="164"/>
      <c r="E4" s="164"/>
      <c r="F4" s="295" t="s">
        <v>412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 x14ac:dyDescent="0.2">
      <c r="A5" s="310" t="s">
        <v>524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 x14ac:dyDescent="0.3">
      <c r="A7" s="316" t="s">
        <v>496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 x14ac:dyDescent="0.2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</row>
    <row r="9" spans="1:80" s="107" customFormat="1" ht="57" customHeight="1" x14ac:dyDescent="0.2">
      <c r="A9" s="106" t="s">
        <v>151</v>
      </c>
      <c r="B9" s="95" t="s">
        <v>54</v>
      </c>
      <c r="C9" s="319" t="s">
        <v>163</v>
      </c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00"/>
      <c r="AN9" s="300"/>
      <c r="AO9" s="300"/>
      <c r="AP9" s="300"/>
      <c r="AQ9" s="300"/>
      <c r="AR9" s="300" t="s">
        <v>169</v>
      </c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</row>
    <row r="10" spans="1:80" s="107" customFormat="1" ht="27.75" customHeight="1" x14ac:dyDescent="0.2">
      <c r="A10" s="108">
        <v>480</v>
      </c>
      <c r="B10" s="108"/>
      <c r="C10" s="320" t="s">
        <v>407</v>
      </c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02"/>
      <c r="AN10" s="302"/>
      <c r="AO10" s="302"/>
      <c r="AP10" s="302"/>
      <c r="AQ10" s="302"/>
      <c r="AR10" s="301">
        <f>3288029.23/1000</f>
        <v>3288.0292300000001</v>
      </c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</row>
    <row r="11" spans="1:80" s="107" customFormat="1" ht="24.75" customHeight="1" x14ac:dyDescent="0.2">
      <c r="A11" s="109">
        <v>480</v>
      </c>
      <c r="B11" s="109" t="s">
        <v>55</v>
      </c>
      <c r="C11" s="318" t="s">
        <v>56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299"/>
      <c r="AN11" s="299"/>
      <c r="AO11" s="299"/>
      <c r="AP11" s="299"/>
      <c r="AQ11" s="299"/>
      <c r="AR11" s="308" t="e">
        <f>AR12-#REF!</f>
        <v>#REF!</v>
      </c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5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</row>
    <row r="12" spans="1:80" s="20" customFormat="1" ht="26.25" customHeight="1" x14ac:dyDescent="0.2">
      <c r="A12" s="109">
        <v>480</v>
      </c>
      <c r="B12" s="109" t="s">
        <v>57</v>
      </c>
      <c r="C12" s="314" t="s">
        <v>58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5"/>
      <c r="AN12" s="315"/>
      <c r="AO12" s="315"/>
      <c r="AP12" s="315"/>
      <c r="AQ12" s="315"/>
      <c r="AR12" s="307" t="e">
        <f>#REF!</f>
        <v>#REF!</v>
      </c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</row>
    <row r="13" spans="1:80" ht="15" customHeight="1" x14ac:dyDescent="0.2"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13"/>
      <c r="AN13" s="313"/>
      <c r="AO13" s="313"/>
      <c r="AP13" s="313"/>
      <c r="AQ13" s="313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</row>
    <row r="14" spans="1:80" ht="15" customHeight="1" x14ac:dyDescent="0.2"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8"/>
      <c r="AN14" s="298"/>
      <c r="AO14" s="298"/>
      <c r="AP14" s="298"/>
      <c r="AQ14" s="298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</row>
    <row r="15" spans="1:80" ht="15" customHeight="1" x14ac:dyDescent="0.2"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8"/>
      <c r="AN15" s="298"/>
      <c r="AO15" s="298"/>
      <c r="AP15" s="298"/>
      <c r="AQ15" s="298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</row>
    <row r="16" spans="1:80" ht="15" customHeight="1" x14ac:dyDescent="0.2"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8"/>
      <c r="AN16" s="298"/>
      <c r="AO16" s="298"/>
      <c r="AP16" s="298"/>
      <c r="AQ16" s="298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</row>
    <row r="17" spans="3:60" ht="15" customHeight="1" x14ac:dyDescent="0.2"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8"/>
      <c r="AN17" s="298"/>
      <c r="AO17" s="298"/>
      <c r="AP17" s="298"/>
      <c r="AQ17" s="298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</row>
    <row r="18" spans="3:60" ht="15" customHeight="1" x14ac:dyDescent="0.2"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8"/>
      <c r="AN18" s="298"/>
      <c r="AO18" s="298"/>
      <c r="AP18" s="298"/>
      <c r="AQ18" s="298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</row>
    <row r="19" spans="3:60" ht="15" customHeight="1" x14ac:dyDescent="0.2"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8"/>
      <c r="AN19" s="298"/>
      <c r="AO19" s="298"/>
      <c r="AP19" s="298"/>
      <c r="AQ19" s="298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</row>
    <row r="20" spans="3:60" ht="15" customHeight="1" x14ac:dyDescent="0.2"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8"/>
      <c r="AN20" s="298"/>
      <c r="AO20" s="298"/>
      <c r="AP20" s="298"/>
      <c r="AQ20" s="298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</row>
    <row r="21" spans="3:60" ht="15" customHeight="1" x14ac:dyDescent="0.2"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8"/>
      <c r="AN21" s="298"/>
      <c r="AO21" s="298"/>
      <c r="AP21" s="298"/>
      <c r="AQ21" s="298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</row>
    <row r="22" spans="3:60" ht="15" customHeight="1" x14ac:dyDescent="0.2"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8"/>
      <c r="AN22" s="298"/>
      <c r="AO22" s="298"/>
      <c r="AP22" s="298"/>
      <c r="AQ22" s="298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</row>
    <row r="23" spans="3:60" ht="15" customHeight="1" x14ac:dyDescent="0.2"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8"/>
      <c r="AN23" s="298"/>
      <c r="AO23" s="298"/>
      <c r="AP23" s="298"/>
      <c r="AQ23" s="298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</row>
    <row r="24" spans="3:60" ht="15" customHeight="1" x14ac:dyDescent="0.2"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8"/>
      <c r="AN24" s="298"/>
      <c r="AO24" s="298"/>
      <c r="AP24" s="298"/>
      <c r="AQ24" s="298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</row>
    <row r="25" spans="3:60" ht="15" customHeight="1" x14ac:dyDescent="0.2"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8"/>
      <c r="AN25" s="298"/>
      <c r="AO25" s="298"/>
      <c r="AP25" s="298"/>
      <c r="AQ25" s="298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</row>
    <row r="26" spans="3:60" ht="15" customHeight="1" x14ac:dyDescent="0.2"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8"/>
      <c r="AN26" s="298"/>
      <c r="AO26" s="298"/>
      <c r="AP26" s="298"/>
      <c r="AQ26" s="298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</row>
    <row r="27" spans="3:60" ht="15" customHeight="1" x14ac:dyDescent="0.2"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8"/>
      <c r="AN27" s="298"/>
      <c r="AO27" s="298"/>
      <c r="AP27" s="298"/>
      <c r="AQ27" s="298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</row>
    <row r="28" spans="3:60" ht="15" customHeight="1" x14ac:dyDescent="0.2"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8"/>
      <c r="AN28" s="298"/>
      <c r="AO28" s="298"/>
      <c r="AP28" s="298"/>
      <c r="AQ28" s="298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</row>
    <row r="29" spans="3:60" ht="15" customHeight="1" x14ac:dyDescent="0.2"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8"/>
      <c r="AN29" s="298"/>
      <c r="AO29" s="298"/>
      <c r="AP29" s="298"/>
      <c r="AQ29" s="298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</row>
    <row r="30" spans="3:60" ht="15" customHeight="1" x14ac:dyDescent="0.2"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8"/>
      <c r="AN30" s="298"/>
      <c r="AO30" s="298"/>
      <c r="AP30" s="298"/>
      <c r="AQ30" s="298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</row>
    <row r="31" spans="3:60" ht="15" customHeight="1" x14ac:dyDescent="0.2"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8"/>
      <c r="AN31" s="298"/>
      <c r="AO31" s="298"/>
      <c r="AP31" s="298"/>
      <c r="AQ31" s="298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</row>
    <row r="32" spans="3:60" ht="15" customHeight="1" x14ac:dyDescent="0.2"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8"/>
      <c r="AN32" s="298"/>
      <c r="AO32" s="298"/>
      <c r="AP32" s="298"/>
      <c r="AQ32" s="298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</row>
    <row r="33" spans="3:60" ht="15" customHeight="1" x14ac:dyDescent="0.2"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8"/>
      <c r="AN33" s="298"/>
      <c r="AO33" s="298"/>
      <c r="AP33" s="298"/>
      <c r="AQ33" s="298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</row>
    <row r="34" spans="3:60" ht="15" customHeight="1" x14ac:dyDescent="0.2"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8"/>
      <c r="AN34" s="298"/>
      <c r="AO34" s="298"/>
      <c r="AP34" s="298"/>
      <c r="AQ34" s="298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</row>
    <row r="35" spans="3:60" ht="15" customHeight="1" x14ac:dyDescent="0.2"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8"/>
      <c r="AN35" s="298"/>
      <c r="AO35" s="298"/>
      <c r="AP35" s="298"/>
      <c r="AQ35" s="298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</row>
    <row r="36" spans="3:60" ht="15" customHeight="1" x14ac:dyDescent="0.2"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8"/>
      <c r="AN36" s="298"/>
      <c r="AO36" s="298"/>
      <c r="AP36" s="298"/>
      <c r="AQ36" s="298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</row>
  </sheetData>
  <mergeCells count="91"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AR36:BH36"/>
    <mergeCell ref="C36:AL36"/>
    <mergeCell ref="AM36:AQ36"/>
    <mergeCell ref="AR35:BH35"/>
    <mergeCell ref="C35:AL35"/>
    <mergeCell ref="AM35:AQ3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M26:AQ26"/>
    <mergeCell ref="C25:AL25"/>
    <mergeCell ref="C27:AL27"/>
    <mergeCell ref="AM27:AQ27"/>
    <mergeCell ref="C28:AL28"/>
    <mergeCell ref="C26:AL26"/>
    <mergeCell ref="AM25:AQ25"/>
    <mergeCell ref="C23:AL23"/>
    <mergeCell ref="AM23:AQ23"/>
    <mergeCell ref="C24:AL24"/>
    <mergeCell ref="AR24:BH24"/>
    <mergeCell ref="AM24:AQ24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18:AL18"/>
    <mergeCell ref="AR17:BH17"/>
    <mergeCell ref="AR18:BH18"/>
    <mergeCell ref="AM16:AQ16"/>
    <mergeCell ref="AM17:AQ17"/>
    <mergeCell ref="AM18:AQ18"/>
    <mergeCell ref="C17:AL17"/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236"/>
  <sheetViews>
    <sheetView view="pageBreakPreview" zoomScale="120" zoomScaleNormal="100" zoomScaleSheetLayoutView="120" workbookViewId="0">
      <selection activeCell="A3" sqref="A3:G3"/>
    </sheetView>
  </sheetViews>
  <sheetFormatPr defaultRowHeight="12.75" x14ac:dyDescent="0.2"/>
  <cols>
    <col min="1" max="1" width="52" style="178" customWidth="1"/>
    <col min="2" max="2" width="5.42578125" style="170" customWidth="1"/>
    <col min="3" max="3" width="4.7109375" style="192" customWidth="1"/>
    <col min="4" max="4" width="6" style="192" customWidth="1"/>
    <col min="5" max="5" width="13.28515625" style="192" customWidth="1"/>
    <col min="6" max="6" width="9.140625" style="192"/>
    <col min="7" max="7" width="12.85546875" style="237" customWidth="1"/>
    <col min="8" max="8" width="9.140625" style="22"/>
    <col min="9" max="9" width="38.7109375" style="22" customWidth="1"/>
    <col min="10" max="16384" width="9.140625" style="22"/>
  </cols>
  <sheetData>
    <row r="1" spans="1:8" s="65" customFormat="1" ht="13.5" customHeight="1" x14ac:dyDescent="0.2">
      <c r="A1" s="202"/>
      <c r="B1" s="215"/>
      <c r="C1" s="215"/>
      <c r="D1" s="215"/>
      <c r="E1" s="215"/>
      <c r="F1" s="322" t="s">
        <v>436</v>
      </c>
      <c r="G1" s="271"/>
    </row>
    <row r="2" spans="1:8" s="160" customFormat="1" ht="13.5" customHeight="1" x14ac:dyDescent="0.2">
      <c r="A2" s="321" t="s">
        <v>575</v>
      </c>
      <c r="B2" s="321"/>
      <c r="C2" s="321"/>
      <c r="D2" s="321"/>
      <c r="E2" s="321"/>
      <c r="F2" s="321"/>
      <c r="G2" s="321"/>
    </row>
    <row r="3" spans="1:8" s="160" customFormat="1" ht="13.5" customHeight="1" x14ac:dyDescent="0.2">
      <c r="A3" s="321" t="s">
        <v>596</v>
      </c>
      <c r="B3" s="321"/>
      <c r="C3" s="321"/>
      <c r="D3" s="321"/>
      <c r="E3" s="321"/>
      <c r="F3" s="321"/>
      <c r="G3" s="321"/>
    </row>
    <row r="4" spans="1:8" s="160" customFormat="1" ht="19.5" customHeight="1" x14ac:dyDescent="0.2">
      <c r="A4" s="168"/>
      <c r="B4" s="170"/>
      <c r="C4" s="170"/>
      <c r="D4" s="170"/>
      <c r="E4" s="170"/>
      <c r="F4" s="170"/>
      <c r="G4" s="168"/>
    </row>
    <row r="5" spans="1:8" s="161" customFormat="1" ht="41.25" customHeight="1" x14ac:dyDescent="0.2">
      <c r="A5" s="280" t="s">
        <v>592</v>
      </c>
      <c r="B5" s="280"/>
      <c r="C5" s="280"/>
      <c r="D5" s="280"/>
      <c r="E5" s="280"/>
      <c r="F5" s="280"/>
      <c r="G5" s="280"/>
    </row>
    <row r="6" spans="1:8" ht="13.5" customHeight="1" x14ac:dyDescent="0.2">
      <c r="F6" s="325"/>
      <c r="G6" s="325"/>
    </row>
    <row r="7" spans="1:8" s="244" customFormat="1" ht="48.75" customHeight="1" x14ac:dyDescent="0.2">
      <c r="A7" s="240" t="s">
        <v>224</v>
      </c>
      <c r="B7" s="240" t="s">
        <v>151</v>
      </c>
      <c r="C7" s="242" t="s">
        <v>225</v>
      </c>
      <c r="D7" s="242" t="s">
        <v>226</v>
      </c>
      <c r="E7" s="238" t="s">
        <v>227</v>
      </c>
      <c r="F7" s="238" t="s">
        <v>228</v>
      </c>
      <c r="G7" s="243" t="s">
        <v>235</v>
      </c>
    </row>
    <row r="8" spans="1:8" ht="27.75" customHeight="1" x14ac:dyDescent="0.2">
      <c r="A8" s="23" t="s">
        <v>229</v>
      </c>
      <c r="B8" s="205"/>
      <c r="C8" s="32"/>
      <c r="D8" s="32"/>
      <c r="E8" s="32"/>
      <c r="F8" s="32"/>
      <c r="G8" s="171">
        <f>G10+G75+G81+G109+G128+G205+G227</f>
        <v>25975.1</v>
      </c>
      <c r="H8" s="162"/>
    </row>
    <row r="9" spans="1:8" s="219" customFormat="1" ht="44.25" customHeight="1" x14ac:dyDescent="0.25">
      <c r="A9" s="211" t="s">
        <v>576</v>
      </c>
      <c r="B9" s="212">
        <v>330</v>
      </c>
      <c r="C9" s="218"/>
      <c r="D9" s="218"/>
      <c r="E9" s="218"/>
      <c r="F9" s="218"/>
      <c r="G9" s="216">
        <f>G8</f>
        <v>25975.1</v>
      </c>
    </row>
    <row r="10" spans="1:8" s="214" customFormat="1" ht="27.75" customHeight="1" x14ac:dyDescent="0.25">
      <c r="A10" s="211" t="s">
        <v>230</v>
      </c>
      <c r="B10" s="212">
        <v>330</v>
      </c>
      <c r="C10" s="213" t="s">
        <v>231</v>
      </c>
      <c r="D10" s="213"/>
      <c r="E10" s="213"/>
      <c r="F10" s="213"/>
      <c r="G10" s="216">
        <f>G11+G15+G21+G33+G37+G42+G46</f>
        <v>15901.400000000001</v>
      </c>
    </row>
    <row r="11" spans="1:8" s="21" customFormat="1" ht="27.75" customHeight="1" x14ac:dyDescent="0.2">
      <c r="A11" s="38" t="s">
        <v>203</v>
      </c>
      <c r="B11" s="203">
        <v>330</v>
      </c>
      <c r="C11" s="204" t="s">
        <v>231</v>
      </c>
      <c r="D11" s="204" t="s">
        <v>232</v>
      </c>
      <c r="E11" s="204"/>
      <c r="F11" s="204"/>
      <c r="G11" s="171">
        <f>G12</f>
        <v>3133.1</v>
      </c>
    </row>
    <row r="12" spans="1:8" ht="21" customHeight="1" x14ac:dyDescent="0.2">
      <c r="A12" s="23" t="s">
        <v>541</v>
      </c>
      <c r="B12" s="205">
        <v>330</v>
      </c>
      <c r="C12" s="32" t="s">
        <v>231</v>
      </c>
      <c r="D12" s="32" t="s">
        <v>232</v>
      </c>
      <c r="E12" s="32" t="s">
        <v>73</v>
      </c>
      <c r="F12" s="32"/>
      <c r="G12" s="172">
        <f>G13</f>
        <v>3133.1</v>
      </c>
    </row>
    <row r="13" spans="1:8" ht="27.75" customHeight="1" x14ac:dyDescent="0.2">
      <c r="A13" s="23" t="s">
        <v>215</v>
      </c>
      <c r="B13" s="205">
        <v>330</v>
      </c>
      <c r="C13" s="32" t="s">
        <v>231</v>
      </c>
      <c r="D13" s="32" t="s">
        <v>232</v>
      </c>
      <c r="E13" s="32" t="s">
        <v>74</v>
      </c>
      <c r="F13" s="32"/>
      <c r="G13" s="172">
        <f>G14</f>
        <v>3133.1</v>
      </c>
    </row>
    <row r="14" spans="1:8" ht="54.75" customHeight="1" x14ac:dyDescent="0.2">
      <c r="A14" s="23" t="s">
        <v>191</v>
      </c>
      <c r="B14" s="205">
        <v>330</v>
      </c>
      <c r="C14" s="32" t="s">
        <v>231</v>
      </c>
      <c r="D14" s="32" t="s">
        <v>232</v>
      </c>
      <c r="E14" s="32" t="s">
        <v>74</v>
      </c>
      <c r="F14" s="32" t="s">
        <v>237</v>
      </c>
      <c r="G14" s="172">
        <f>2451.5+591.6+90</f>
        <v>3133.1</v>
      </c>
    </row>
    <row r="15" spans="1:8" s="21" customFormat="1" ht="27.75" hidden="1" customHeight="1" x14ac:dyDescent="0.2">
      <c r="A15" s="38" t="s">
        <v>460</v>
      </c>
      <c r="B15" s="203">
        <v>330</v>
      </c>
      <c r="C15" s="204" t="s">
        <v>231</v>
      </c>
      <c r="D15" s="204" t="s">
        <v>233</v>
      </c>
      <c r="E15" s="204"/>
      <c r="F15" s="204"/>
      <c r="G15" s="171">
        <f>G16</f>
        <v>0</v>
      </c>
    </row>
    <row r="16" spans="1:8" ht="27.75" hidden="1" customHeight="1" x14ac:dyDescent="0.2">
      <c r="A16" s="23" t="s">
        <v>542</v>
      </c>
      <c r="B16" s="205">
        <v>330</v>
      </c>
      <c r="C16" s="32" t="s">
        <v>231</v>
      </c>
      <c r="D16" s="32" t="s">
        <v>233</v>
      </c>
      <c r="E16" s="32" t="s">
        <v>75</v>
      </c>
      <c r="F16" s="32"/>
      <c r="G16" s="172">
        <f>G17</f>
        <v>0</v>
      </c>
    </row>
    <row r="17" spans="1:7" ht="27.75" hidden="1" customHeight="1" x14ac:dyDescent="0.2">
      <c r="A17" s="23" t="s">
        <v>543</v>
      </c>
      <c r="B17" s="205">
        <v>330</v>
      </c>
      <c r="C17" s="32" t="s">
        <v>231</v>
      </c>
      <c r="D17" s="32" t="s">
        <v>233</v>
      </c>
      <c r="E17" s="32" t="s">
        <v>78</v>
      </c>
      <c r="F17" s="32"/>
      <c r="G17" s="172">
        <f>G18</f>
        <v>0</v>
      </c>
    </row>
    <row r="18" spans="1:7" ht="27.75" hidden="1" customHeight="1" x14ac:dyDescent="0.2">
      <c r="A18" s="23" t="s">
        <v>414</v>
      </c>
      <c r="B18" s="205">
        <v>330</v>
      </c>
      <c r="C18" s="32" t="s">
        <v>231</v>
      </c>
      <c r="D18" s="32" t="s">
        <v>233</v>
      </c>
      <c r="E18" s="32" t="s">
        <v>79</v>
      </c>
      <c r="F18" s="32"/>
      <c r="G18" s="172">
        <f>G19+G20</f>
        <v>0</v>
      </c>
    </row>
    <row r="19" spans="1:7" ht="27.75" hidden="1" customHeight="1" x14ac:dyDescent="0.2">
      <c r="A19" s="23" t="s">
        <v>191</v>
      </c>
      <c r="B19" s="205">
        <v>330</v>
      </c>
      <c r="C19" s="32" t="s">
        <v>231</v>
      </c>
      <c r="D19" s="32" t="s">
        <v>233</v>
      </c>
      <c r="E19" s="32" t="s">
        <v>79</v>
      </c>
      <c r="F19" s="32" t="s">
        <v>237</v>
      </c>
      <c r="G19" s="172">
        <f>3.2+23.3+26-3.2-23.3-26</f>
        <v>0</v>
      </c>
    </row>
    <row r="20" spans="1:7" ht="27.75" hidden="1" customHeight="1" x14ac:dyDescent="0.2">
      <c r="A20" s="23" t="s">
        <v>260</v>
      </c>
      <c r="B20" s="205">
        <v>330</v>
      </c>
      <c r="C20" s="32" t="s">
        <v>231</v>
      </c>
      <c r="D20" s="32" t="s">
        <v>233</v>
      </c>
      <c r="E20" s="32" t="s">
        <v>79</v>
      </c>
      <c r="F20" s="32" t="s">
        <v>164</v>
      </c>
      <c r="G20" s="172"/>
    </row>
    <row r="21" spans="1:7" s="21" customFormat="1" ht="35.25" customHeight="1" x14ac:dyDescent="0.2">
      <c r="A21" s="38" t="s">
        <v>223</v>
      </c>
      <c r="B21" s="203">
        <v>330</v>
      </c>
      <c r="C21" s="204" t="s">
        <v>231</v>
      </c>
      <c r="D21" s="204" t="s">
        <v>93</v>
      </c>
      <c r="E21" s="204"/>
      <c r="F21" s="204"/>
      <c r="G21" s="171">
        <f>G27+G22</f>
        <v>10224</v>
      </c>
    </row>
    <row r="22" spans="1:7" ht="41.25" customHeight="1" x14ac:dyDescent="0.2">
      <c r="A22" s="23" t="s">
        <v>504</v>
      </c>
      <c r="B22" s="205">
        <v>330</v>
      </c>
      <c r="C22" s="32" t="s">
        <v>231</v>
      </c>
      <c r="D22" s="32" t="s">
        <v>93</v>
      </c>
      <c r="E22" s="32" t="s">
        <v>259</v>
      </c>
      <c r="F22" s="32"/>
      <c r="G22" s="172">
        <f>G23</f>
        <v>4185.5</v>
      </c>
    </row>
    <row r="23" spans="1:7" ht="44.25" customHeight="1" x14ac:dyDescent="0.2">
      <c r="A23" s="23" t="s">
        <v>438</v>
      </c>
      <c r="B23" s="205">
        <v>330</v>
      </c>
      <c r="C23" s="32" t="s">
        <v>231</v>
      </c>
      <c r="D23" s="32" t="s">
        <v>93</v>
      </c>
      <c r="E23" s="32" t="s">
        <v>258</v>
      </c>
      <c r="F23" s="32"/>
      <c r="G23" s="172">
        <f>G24</f>
        <v>4185.5</v>
      </c>
    </row>
    <row r="24" spans="1:7" ht="54" customHeight="1" x14ac:dyDescent="0.2">
      <c r="A24" s="23" t="s">
        <v>403</v>
      </c>
      <c r="B24" s="205">
        <v>330</v>
      </c>
      <c r="C24" s="32" t="s">
        <v>231</v>
      </c>
      <c r="D24" s="32" t="s">
        <v>93</v>
      </c>
      <c r="E24" s="32" t="s">
        <v>505</v>
      </c>
      <c r="F24" s="32"/>
      <c r="G24" s="172">
        <f>G25</f>
        <v>4185.5</v>
      </c>
    </row>
    <row r="25" spans="1:7" ht="27.75" customHeight="1" x14ac:dyDescent="0.2">
      <c r="A25" s="23" t="s">
        <v>533</v>
      </c>
      <c r="B25" s="205">
        <v>330</v>
      </c>
      <c r="C25" s="32" t="s">
        <v>231</v>
      </c>
      <c r="D25" s="32" t="s">
        <v>93</v>
      </c>
      <c r="E25" s="32" t="s">
        <v>505</v>
      </c>
      <c r="F25" s="32"/>
      <c r="G25" s="172">
        <f>G26</f>
        <v>4185.5</v>
      </c>
    </row>
    <row r="26" spans="1:7" ht="27.75" customHeight="1" x14ac:dyDescent="0.2">
      <c r="A26" s="23" t="s">
        <v>260</v>
      </c>
      <c r="B26" s="205">
        <v>330</v>
      </c>
      <c r="C26" s="32" t="s">
        <v>231</v>
      </c>
      <c r="D26" s="32" t="s">
        <v>93</v>
      </c>
      <c r="E26" s="32" t="s">
        <v>505</v>
      </c>
      <c r="F26" s="32" t="s">
        <v>164</v>
      </c>
      <c r="G26" s="172">
        <v>4185.5</v>
      </c>
    </row>
    <row r="27" spans="1:7" ht="27.75" customHeight="1" x14ac:dyDescent="0.2">
      <c r="A27" s="23" t="s">
        <v>544</v>
      </c>
      <c r="B27" s="205">
        <v>330</v>
      </c>
      <c r="C27" s="32" t="s">
        <v>231</v>
      </c>
      <c r="D27" s="32" t="s">
        <v>93</v>
      </c>
      <c r="E27" s="32" t="s">
        <v>82</v>
      </c>
      <c r="F27" s="32"/>
      <c r="G27" s="172">
        <f>G28</f>
        <v>6038.5</v>
      </c>
    </row>
    <row r="28" spans="1:7" ht="27.75" customHeight="1" x14ac:dyDescent="0.2">
      <c r="A28" s="23" t="s">
        <v>215</v>
      </c>
      <c r="B28" s="205">
        <v>330</v>
      </c>
      <c r="C28" s="32" t="s">
        <v>231</v>
      </c>
      <c r="D28" s="32" t="s">
        <v>93</v>
      </c>
      <c r="E28" s="32" t="s">
        <v>83</v>
      </c>
      <c r="F28" s="32"/>
      <c r="G28" s="172">
        <f>G29+G30+G32+G31</f>
        <v>6038.5</v>
      </c>
    </row>
    <row r="29" spans="1:7" ht="54" customHeight="1" x14ac:dyDescent="0.2">
      <c r="A29" s="23" t="s">
        <v>191</v>
      </c>
      <c r="B29" s="205">
        <v>330</v>
      </c>
      <c r="C29" s="32" t="s">
        <v>231</v>
      </c>
      <c r="D29" s="32" t="s">
        <v>93</v>
      </c>
      <c r="E29" s="32" t="s">
        <v>83</v>
      </c>
      <c r="F29" s="32" t="s">
        <v>237</v>
      </c>
      <c r="G29" s="172">
        <f>4082.4+1225.6+90</f>
        <v>5398</v>
      </c>
    </row>
    <row r="30" spans="1:7" ht="27.75" customHeight="1" x14ac:dyDescent="0.2">
      <c r="A30" s="23" t="s">
        <v>260</v>
      </c>
      <c r="B30" s="205">
        <v>330</v>
      </c>
      <c r="C30" s="32" t="s">
        <v>231</v>
      </c>
      <c r="D30" s="32" t="s">
        <v>93</v>
      </c>
      <c r="E30" s="32" t="s">
        <v>83</v>
      </c>
      <c r="F30" s="32" t="s">
        <v>164</v>
      </c>
      <c r="G30" s="172">
        <v>640.5</v>
      </c>
    </row>
    <row r="31" spans="1:7" ht="27.75" hidden="1" customHeight="1" x14ac:dyDescent="0.2">
      <c r="A31" s="23" t="s">
        <v>252</v>
      </c>
      <c r="B31" s="205">
        <v>590</v>
      </c>
      <c r="C31" s="32" t="s">
        <v>231</v>
      </c>
      <c r="D31" s="32" t="s">
        <v>93</v>
      </c>
      <c r="E31" s="32" t="s">
        <v>83</v>
      </c>
      <c r="F31" s="32" t="s">
        <v>167</v>
      </c>
      <c r="G31" s="172"/>
    </row>
    <row r="32" spans="1:7" ht="27.75" hidden="1" customHeight="1" x14ac:dyDescent="0.2">
      <c r="A32" s="23" t="s">
        <v>250</v>
      </c>
      <c r="B32" s="205">
        <v>330</v>
      </c>
      <c r="C32" s="32" t="s">
        <v>231</v>
      </c>
      <c r="D32" s="32" t="s">
        <v>93</v>
      </c>
      <c r="E32" s="32" t="s">
        <v>83</v>
      </c>
      <c r="F32" s="32" t="s">
        <v>251</v>
      </c>
      <c r="G32" s="172"/>
    </row>
    <row r="33" spans="1:7" s="21" customFormat="1" ht="52.5" customHeight="1" x14ac:dyDescent="0.2">
      <c r="A33" s="38" t="s">
        <v>138</v>
      </c>
      <c r="B33" s="203">
        <v>330</v>
      </c>
      <c r="C33" s="204" t="s">
        <v>231</v>
      </c>
      <c r="D33" s="204" t="s">
        <v>113</v>
      </c>
      <c r="E33" s="204"/>
      <c r="F33" s="204"/>
      <c r="G33" s="171">
        <f>G34</f>
        <v>528.20000000000005</v>
      </c>
    </row>
    <row r="34" spans="1:7" ht="27.75" customHeight="1" x14ac:dyDescent="0.2">
      <c r="A34" s="43" t="s">
        <v>183</v>
      </c>
      <c r="B34" s="205">
        <v>330</v>
      </c>
      <c r="C34" s="32" t="s">
        <v>231</v>
      </c>
      <c r="D34" s="32" t="s">
        <v>113</v>
      </c>
      <c r="E34" s="32" t="s">
        <v>86</v>
      </c>
      <c r="F34" s="32"/>
      <c r="G34" s="172">
        <f>G35</f>
        <v>528.20000000000005</v>
      </c>
    </row>
    <row r="35" spans="1:7" ht="66" customHeight="1" x14ac:dyDescent="0.2">
      <c r="A35" s="33" t="s">
        <v>589</v>
      </c>
      <c r="B35" s="205">
        <v>330</v>
      </c>
      <c r="C35" s="32" t="s">
        <v>231</v>
      </c>
      <c r="D35" s="32" t="s">
        <v>113</v>
      </c>
      <c r="E35" s="32" t="s">
        <v>315</v>
      </c>
      <c r="F35" s="32"/>
      <c r="G35" s="172">
        <f>G36</f>
        <v>528.20000000000005</v>
      </c>
    </row>
    <row r="36" spans="1:7" ht="27.75" customHeight="1" x14ac:dyDescent="0.2">
      <c r="A36" s="23" t="s">
        <v>182</v>
      </c>
      <c r="B36" s="205">
        <v>330</v>
      </c>
      <c r="C36" s="32" t="s">
        <v>231</v>
      </c>
      <c r="D36" s="32" t="s">
        <v>113</v>
      </c>
      <c r="E36" s="32" t="s">
        <v>315</v>
      </c>
      <c r="F36" s="32" t="s">
        <v>118</v>
      </c>
      <c r="G36" s="172">
        <v>528.20000000000005</v>
      </c>
    </row>
    <row r="37" spans="1:7" s="21" customFormat="1" ht="27.75" customHeight="1" x14ac:dyDescent="0.2">
      <c r="A37" s="38" t="s">
        <v>3</v>
      </c>
      <c r="B37" s="203">
        <v>330</v>
      </c>
      <c r="C37" s="204" t="s">
        <v>231</v>
      </c>
      <c r="D37" s="204" t="s">
        <v>103</v>
      </c>
      <c r="E37" s="204"/>
      <c r="F37" s="204"/>
      <c r="G37" s="171">
        <f>G38</f>
        <v>222.2</v>
      </c>
    </row>
    <row r="38" spans="1:7" ht="37.5" customHeight="1" x14ac:dyDescent="0.2">
      <c r="A38" s="23" t="s">
        <v>504</v>
      </c>
      <c r="B38" s="205">
        <v>330</v>
      </c>
      <c r="C38" s="32" t="s">
        <v>231</v>
      </c>
      <c r="D38" s="32" t="s">
        <v>103</v>
      </c>
      <c r="E38" s="32" t="s">
        <v>259</v>
      </c>
      <c r="F38" s="32"/>
      <c r="G38" s="172">
        <f>G39</f>
        <v>222.2</v>
      </c>
    </row>
    <row r="39" spans="1:7" ht="41.25" customHeight="1" x14ac:dyDescent="0.2">
      <c r="A39" s="23" t="s">
        <v>331</v>
      </c>
      <c r="B39" s="205">
        <v>330</v>
      </c>
      <c r="C39" s="32" t="s">
        <v>231</v>
      </c>
      <c r="D39" s="32" t="s">
        <v>103</v>
      </c>
      <c r="E39" s="32" t="s">
        <v>258</v>
      </c>
      <c r="F39" s="32"/>
      <c r="G39" s="172">
        <f>G40</f>
        <v>222.2</v>
      </c>
    </row>
    <row r="40" spans="1:7" ht="37.5" customHeight="1" x14ac:dyDescent="0.2">
      <c r="A40" s="23" t="s">
        <v>348</v>
      </c>
      <c r="B40" s="205">
        <v>330</v>
      </c>
      <c r="C40" s="32" t="s">
        <v>231</v>
      </c>
      <c r="D40" s="32" t="s">
        <v>103</v>
      </c>
      <c r="E40" s="32" t="s">
        <v>505</v>
      </c>
      <c r="F40" s="32"/>
      <c r="G40" s="172">
        <f>G41</f>
        <v>222.2</v>
      </c>
    </row>
    <row r="41" spans="1:7" ht="27.75" customHeight="1" x14ac:dyDescent="0.2">
      <c r="A41" s="23" t="s">
        <v>250</v>
      </c>
      <c r="B41" s="205">
        <v>330</v>
      </c>
      <c r="C41" s="32" t="s">
        <v>231</v>
      </c>
      <c r="D41" s="32" t="s">
        <v>103</v>
      </c>
      <c r="E41" s="32" t="s">
        <v>505</v>
      </c>
      <c r="F41" s="32" t="s">
        <v>251</v>
      </c>
      <c r="G41" s="172">
        <v>222.2</v>
      </c>
    </row>
    <row r="42" spans="1:7" s="21" customFormat="1" ht="27.75" customHeight="1" x14ac:dyDescent="0.2">
      <c r="A42" s="38" t="s">
        <v>121</v>
      </c>
      <c r="B42" s="203">
        <v>330</v>
      </c>
      <c r="C42" s="204" t="s">
        <v>231</v>
      </c>
      <c r="D42" s="204" t="s">
        <v>106</v>
      </c>
      <c r="E42" s="204"/>
      <c r="F42" s="204"/>
      <c r="G42" s="171">
        <f>G44</f>
        <v>100</v>
      </c>
    </row>
    <row r="43" spans="1:7" ht="27.75" customHeight="1" x14ac:dyDescent="0.2">
      <c r="A43" s="23" t="s">
        <v>415</v>
      </c>
      <c r="B43" s="205">
        <v>330</v>
      </c>
      <c r="C43" s="32" t="s">
        <v>231</v>
      </c>
      <c r="D43" s="32" t="s">
        <v>106</v>
      </c>
      <c r="E43" s="32" t="s">
        <v>278</v>
      </c>
      <c r="F43" s="32"/>
      <c r="G43" s="172">
        <f>G44</f>
        <v>100</v>
      </c>
    </row>
    <row r="44" spans="1:7" ht="27.75" customHeight="1" x14ac:dyDescent="0.2">
      <c r="A44" s="23" t="s">
        <v>588</v>
      </c>
      <c r="B44" s="205">
        <v>330</v>
      </c>
      <c r="C44" s="32" t="s">
        <v>231</v>
      </c>
      <c r="D44" s="32" t="s">
        <v>106</v>
      </c>
      <c r="E44" s="32" t="s">
        <v>279</v>
      </c>
      <c r="F44" s="32"/>
      <c r="G44" s="172">
        <f>G45</f>
        <v>100</v>
      </c>
    </row>
    <row r="45" spans="1:7" ht="27.75" customHeight="1" x14ac:dyDescent="0.2">
      <c r="A45" s="23" t="s">
        <v>250</v>
      </c>
      <c r="B45" s="205">
        <v>330</v>
      </c>
      <c r="C45" s="32" t="s">
        <v>231</v>
      </c>
      <c r="D45" s="32" t="s">
        <v>106</v>
      </c>
      <c r="E45" s="32" t="s">
        <v>279</v>
      </c>
      <c r="F45" s="32" t="s">
        <v>251</v>
      </c>
      <c r="G45" s="172">
        <v>100</v>
      </c>
    </row>
    <row r="46" spans="1:7" s="21" customFormat="1" ht="27.75" customHeight="1" x14ac:dyDescent="0.2">
      <c r="A46" s="38" t="s">
        <v>94</v>
      </c>
      <c r="B46" s="203">
        <v>330</v>
      </c>
      <c r="C46" s="204" t="s">
        <v>231</v>
      </c>
      <c r="D46" s="204" t="s">
        <v>180</v>
      </c>
      <c r="E46" s="204"/>
      <c r="F46" s="204"/>
      <c r="G46" s="171">
        <f>G63+G66+G47+G56+G52</f>
        <v>1693.8999999999999</v>
      </c>
    </row>
    <row r="47" spans="1:7" ht="33.75" hidden="1" customHeight="1" x14ac:dyDescent="0.2">
      <c r="A47" s="23" t="s">
        <v>504</v>
      </c>
      <c r="B47" s="205">
        <v>330</v>
      </c>
      <c r="C47" s="32" t="s">
        <v>231</v>
      </c>
      <c r="D47" s="32" t="s">
        <v>180</v>
      </c>
      <c r="E47" s="32" t="s">
        <v>259</v>
      </c>
      <c r="F47" s="32"/>
      <c r="G47" s="172">
        <f>G49</f>
        <v>0</v>
      </c>
    </row>
    <row r="48" spans="1:7" ht="27.75" hidden="1" customHeight="1" x14ac:dyDescent="0.2">
      <c r="A48" s="23" t="s">
        <v>438</v>
      </c>
      <c r="B48" s="205">
        <v>330</v>
      </c>
      <c r="C48" s="32" t="s">
        <v>231</v>
      </c>
      <c r="D48" s="32" t="s">
        <v>180</v>
      </c>
      <c r="E48" s="32" t="s">
        <v>258</v>
      </c>
      <c r="F48" s="32"/>
      <c r="G48" s="172">
        <f>G49</f>
        <v>0</v>
      </c>
    </row>
    <row r="49" spans="1:7" ht="27.75" hidden="1" customHeight="1" x14ac:dyDescent="0.2">
      <c r="A49" s="23" t="s">
        <v>403</v>
      </c>
      <c r="B49" s="205">
        <v>330</v>
      </c>
      <c r="C49" s="32" t="s">
        <v>231</v>
      </c>
      <c r="D49" s="32" t="s">
        <v>180</v>
      </c>
      <c r="E49" s="32" t="s">
        <v>505</v>
      </c>
      <c r="F49" s="32"/>
      <c r="G49" s="172">
        <f>G50</f>
        <v>0</v>
      </c>
    </row>
    <row r="50" spans="1:7" ht="27.75" hidden="1" customHeight="1" x14ac:dyDescent="0.2">
      <c r="A50" s="23" t="s">
        <v>533</v>
      </c>
      <c r="B50" s="205">
        <v>330</v>
      </c>
      <c r="C50" s="32" t="s">
        <v>231</v>
      </c>
      <c r="D50" s="32" t="s">
        <v>180</v>
      </c>
      <c r="E50" s="32" t="s">
        <v>505</v>
      </c>
      <c r="F50" s="32"/>
      <c r="G50" s="172">
        <f>G51</f>
        <v>0</v>
      </c>
    </row>
    <row r="51" spans="1:7" ht="27.75" hidden="1" customHeight="1" x14ac:dyDescent="0.2">
      <c r="A51" s="23" t="s">
        <v>260</v>
      </c>
      <c r="B51" s="205">
        <v>330</v>
      </c>
      <c r="C51" s="32" t="s">
        <v>231</v>
      </c>
      <c r="D51" s="32" t="s">
        <v>180</v>
      </c>
      <c r="E51" s="32" t="s">
        <v>505</v>
      </c>
      <c r="F51" s="32" t="s">
        <v>164</v>
      </c>
      <c r="G51" s="172"/>
    </row>
    <row r="52" spans="1:7" ht="33.75" customHeight="1" x14ac:dyDescent="0.2">
      <c r="A52" s="23" t="s">
        <v>501</v>
      </c>
      <c r="B52" s="205">
        <v>330</v>
      </c>
      <c r="C52" s="32" t="s">
        <v>231</v>
      </c>
      <c r="D52" s="32" t="s">
        <v>180</v>
      </c>
      <c r="E52" s="32" t="s">
        <v>508</v>
      </c>
      <c r="F52" s="32"/>
      <c r="G52" s="172">
        <f>SUM(G55)</f>
        <v>34</v>
      </c>
    </row>
    <row r="53" spans="1:7" ht="52.5" customHeight="1" x14ac:dyDescent="0.2">
      <c r="A53" s="23" t="s">
        <v>514</v>
      </c>
      <c r="B53" s="205">
        <v>330</v>
      </c>
      <c r="C53" s="32" t="s">
        <v>231</v>
      </c>
      <c r="D53" s="32" t="s">
        <v>180</v>
      </c>
      <c r="E53" s="32" t="s">
        <v>509</v>
      </c>
      <c r="F53" s="32"/>
      <c r="G53" s="172">
        <f>SUM(G55)</f>
        <v>34</v>
      </c>
    </row>
    <row r="54" spans="1:7" ht="27.75" customHeight="1" x14ac:dyDescent="0.2">
      <c r="A54" s="23" t="s">
        <v>553</v>
      </c>
      <c r="B54" s="205">
        <v>330</v>
      </c>
      <c r="C54" s="32" t="s">
        <v>231</v>
      </c>
      <c r="D54" s="32" t="s">
        <v>180</v>
      </c>
      <c r="E54" s="32" t="s">
        <v>509</v>
      </c>
      <c r="F54" s="32"/>
      <c r="G54" s="172">
        <f>G55</f>
        <v>34</v>
      </c>
    </row>
    <row r="55" spans="1:7" ht="27.75" customHeight="1" x14ac:dyDescent="0.2">
      <c r="A55" s="23" t="s">
        <v>260</v>
      </c>
      <c r="B55" s="205">
        <v>330</v>
      </c>
      <c r="C55" s="32" t="s">
        <v>231</v>
      </c>
      <c r="D55" s="32" t="s">
        <v>180</v>
      </c>
      <c r="E55" s="32" t="s">
        <v>509</v>
      </c>
      <c r="F55" s="32" t="s">
        <v>164</v>
      </c>
      <c r="G55" s="172">
        <v>34</v>
      </c>
    </row>
    <row r="56" spans="1:7" ht="33.75" customHeight="1" x14ac:dyDescent="0.2">
      <c r="A56" s="23" t="s">
        <v>580</v>
      </c>
      <c r="B56" s="205">
        <v>330</v>
      </c>
      <c r="C56" s="32" t="s">
        <v>231</v>
      </c>
      <c r="D56" s="32" t="s">
        <v>180</v>
      </c>
      <c r="E56" s="32" t="s">
        <v>578</v>
      </c>
      <c r="F56" s="32"/>
      <c r="G56" s="172">
        <f>SUM(G60+G62)</f>
        <v>1646.1999999999998</v>
      </c>
    </row>
    <row r="57" spans="1:7" ht="52.5" customHeight="1" x14ac:dyDescent="0.2">
      <c r="A57" s="23" t="s">
        <v>554</v>
      </c>
      <c r="B57" s="205">
        <v>330</v>
      </c>
      <c r="C57" s="32" t="s">
        <v>231</v>
      </c>
      <c r="D57" s="32" t="s">
        <v>180</v>
      </c>
      <c r="E57" s="32" t="s">
        <v>579</v>
      </c>
      <c r="F57" s="32"/>
      <c r="G57" s="172">
        <f>SUM(G60+G62)</f>
        <v>1646.1999999999998</v>
      </c>
    </row>
    <row r="58" spans="1:7" ht="27.75" customHeight="1" x14ac:dyDescent="0.2">
      <c r="A58" s="23" t="s">
        <v>555</v>
      </c>
      <c r="B58" s="205">
        <v>330</v>
      </c>
      <c r="C58" s="32" t="s">
        <v>231</v>
      </c>
      <c r="D58" s="32" t="s">
        <v>180</v>
      </c>
      <c r="E58" s="32" t="s">
        <v>579</v>
      </c>
      <c r="F58" s="32"/>
      <c r="G58" s="172">
        <f>G59</f>
        <v>1613.1</v>
      </c>
    </row>
    <row r="59" spans="1:7" ht="27.75" customHeight="1" x14ac:dyDescent="0.2">
      <c r="A59" s="23" t="s">
        <v>556</v>
      </c>
      <c r="B59" s="205">
        <v>330</v>
      </c>
      <c r="C59" s="32" t="s">
        <v>231</v>
      </c>
      <c r="D59" s="32" t="s">
        <v>180</v>
      </c>
      <c r="E59" s="32" t="s">
        <v>579</v>
      </c>
      <c r="F59" s="32"/>
      <c r="G59" s="172">
        <f>G60</f>
        <v>1613.1</v>
      </c>
    </row>
    <row r="60" spans="1:7" ht="27.75" customHeight="1" x14ac:dyDescent="0.2">
      <c r="A60" s="23" t="s">
        <v>260</v>
      </c>
      <c r="B60" s="205">
        <v>330</v>
      </c>
      <c r="C60" s="32" t="s">
        <v>231</v>
      </c>
      <c r="D60" s="32" t="s">
        <v>180</v>
      </c>
      <c r="E60" s="32" t="s">
        <v>579</v>
      </c>
      <c r="F60" s="32" t="s">
        <v>164</v>
      </c>
      <c r="G60" s="172">
        <v>1613.1</v>
      </c>
    </row>
    <row r="61" spans="1:7" ht="39.75" customHeight="1" x14ac:dyDescent="0.2">
      <c r="A61" s="23" t="s">
        <v>557</v>
      </c>
      <c r="B61" s="205">
        <v>330</v>
      </c>
      <c r="C61" s="32" t="s">
        <v>231</v>
      </c>
      <c r="D61" s="32" t="s">
        <v>180</v>
      </c>
      <c r="E61" s="32" t="s">
        <v>579</v>
      </c>
      <c r="F61" s="32"/>
      <c r="G61" s="172">
        <f>G62</f>
        <v>33.1</v>
      </c>
    </row>
    <row r="62" spans="1:7" ht="27.75" customHeight="1" x14ac:dyDescent="0.2">
      <c r="A62" s="23" t="s">
        <v>260</v>
      </c>
      <c r="B62" s="205">
        <v>330</v>
      </c>
      <c r="C62" s="32" t="s">
        <v>231</v>
      </c>
      <c r="D62" s="32" t="s">
        <v>180</v>
      </c>
      <c r="E62" s="32" t="s">
        <v>579</v>
      </c>
      <c r="F62" s="32" t="s">
        <v>164</v>
      </c>
      <c r="G62" s="172">
        <v>33.1</v>
      </c>
    </row>
    <row r="63" spans="1:7" ht="27.75" customHeight="1" x14ac:dyDescent="0.2">
      <c r="A63" s="23" t="s">
        <v>214</v>
      </c>
      <c r="B63" s="205">
        <v>330</v>
      </c>
      <c r="C63" s="32" t="s">
        <v>231</v>
      </c>
      <c r="D63" s="32" t="s">
        <v>180</v>
      </c>
      <c r="E63" s="32" t="s">
        <v>84</v>
      </c>
      <c r="F63" s="32"/>
      <c r="G63" s="172">
        <f>G64</f>
        <v>13.7</v>
      </c>
    </row>
    <row r="64" spans="1:7" ht="39" customHeight="1" x14ac:dyDescent="0.2">
      <c r="A64" s="23" t="s">
        <v>72</v>
      </c>
      <c r="B64" s="205">
        <v>330</v>
      </c>
      <c r="C64" s="32" t="s">
        <v>231</v>
      </c>
      <c r="D64" s="32" t="s">
        <v>180</v>
      </c>
      <c r="E64" s="32" t="s">
        <v>85</v>
      </c>
      <c r="F64" s="32"/>
      <c r="G64" s="172">
        <f>G65</f>
        <v>13.7</v>
      </c>
    </row>
    <row r="65" spans="1:8" ht="27.75" customHeight="1" x14ac:dyDescent="0.2">
      <c r="A65" s="23" t="s">
        <v>260</v>
      </c>
      <c r="B65" s="205">
        <v>330</v>
      </c>
      <c r="C65" s="32" t="s">
        <v>231</v>
      </c>
      <c r="D65" s="32" t="s">
        <v>180</v>
      </c>
      <c r="E65" s="32" t="s">
        <v>85</v>
      </c>
      <c r="F65" s="32" t="s">
        <v>164</v>
      </c>
      <c r="G65" s="172">
        <v>13.7</v>
      </c>
    </row>
    <row r="66" spans="1:8" ht="27.75" hidden="1" customHeight="1" x14ac:dyDescent="0.2">
      <c r="A66" s="23" t="s">
        <v>183</v>
      </c>
      <c r="B66" s="205">
        <v>330</v>
      </c>
      <c r="C66" s="32" t="s">
        <v>231</v>
      </c>
      <c r="D66" s="32" t="s">
        <v>180</v>
      </c>
      <c r="E66" s="32" t="s">
        <v>86</v>
      </c>
      <c r="F66" s="32"/>
      <c r="G66" s="172">
        <f>G67+G69+G71+G73</f>
        <v>0</v>
      </c>
    </row>
    <row r="67" spans="1:8" ht="27.75" hidden="1" customHeight="1" x14ac:dyDescent="0.2">
      <c r="A67" s="23" t="s">
        <v>117</v>
      </c>
      <c r="B67" s="205">
        <v>330</v>
      </c>
      <c r="C67" s="32" t="s">
        <v>231</v>
      </c>
      <c r="D67" s="32" t="s">
        <v>180</v>
      </c>
      <c r="E67" s="32" t="s">
        <v>87</v>
      </c>
      <c r="F67" s="32"/>
      <c r="G67" s="172">
        <f>G68</f>
        <v>0</v>
      </c>
    </row>
    <row r="68" spans="1:8" ht="27.75" hidden="1" customHeight="1" x14ac:dyDescent="0.2">
      <c r="A68" s="23" t="s">
        <v>250</v>
      </c>
      <c r="B68" s="205">
        <v>330</v>
      </c>
      <c r="C68" s="32" t="s">
        <v>231</v>
      </c>
      <c r="D68" s="32" t="s">
        <v>180</v>
      </c>
      <c r="E68" s="32" t="s">
        <v>87</v>
      </c>
      <c r="F68" s="32" t="s">
        <v>251</v>
      </c>
      <c r="G68" s="172"/>
    </row>
    <row r="69" spans="1:8" ht="27.75" hidden="1" customHeight="1" x14ac:dyDescent="0.2">
      <c r="A69" s="174" t="s">
        <v>380</v>
      </c>
      <c r="B69" s="206">
        <v>330</v>
      </c>
      <c r="C69" s="207" t="s">
        <v>231</v>
      </c>
      <c r="D69" s="207" t="s">
        <v>180</v>
      </c>
      <c r="E69" s="207" t="s">
        <v>88</v>
      </c>
      <c r="F69" s="207"/>
      <c r="G69" s="172">
        <f>G70</f>
        <v>0</v>
      </c>
    </row>
    <row r="70" spans="1:8" ht="27.75" hidden="1" customHeight="1" x14ac:dyDescent="0.2">
      <c r="A70" s="174" t="s">
        <v>260</v>
      </c>
      <c r="B70" s="206">
        <v>330</v>
      </c>
      <c r="C70" s="207" t="s">
        <v>231</v>
      </c>
      <c r="D70" s="207" t="s">
        <v>180</v>
      </c>
      <c r="E70" s="207" t="s">
        <v>88</v>
      </c>
      <c r="F70" s="207" t="s">
        <v>164</v>
      </c>
      <c r="G70" s="172"/>
    </row>
    <row r="71" spans="1:8" ht="27.75" hidden="1" customHeight="1" x14ac:dyDescent="0.2">
      <c r="A71" s="23" t="s">
        <v>492</v>
      </c>
      <c r="B71" s="205">
        <v>330</v>
      </c>
      <c r="C71" s="32" t="s">
        <v>231</v>
      </c>
      <c r="D71" s="32" t="s">
        <v>180</v>
      </c>
      <c r="E71" s="32" t="s">
        <v>491</v>
      </c>
      <c r="F71" s="32"/>
      <c r="G71" s="172">
        <f>G72</f>
        <v>0</v>
      </c>
    </row>
    <row r="72" spans="1:8" ht="27.75" hidden="1" customHeight="1" x14ac:dyDescent="0.2">
      <c r="A72" s="23" t="s">
        <v>260</v>
      </c>
      <c r="B72" s="205">
        <v>330</v>
      </c>
      <c r="C72" s="32" t="s">
        <v>231</v>
      </c>
      <c r="D72" s="32" t="s">
        <v>180</v>
      </c>
      <c r="E72" s="32" t="s">
        <v>491</v>
      </c>
      <c r="F72" s="32" t="s">
        <v>164</v>
      </c>
      <c r="G72" s="172">
        <v>0</v>
      </c>
    </row>
    <row r="73" spans="1:8" ht="27.75" hidden="1" customHeight="1" x14ac:dyDescent="0.2">
      <c r="A73" s="23" t="s">
        <v>172</v>
      </c>
      <c r="B73" s="205">
        <v>590</v>
      </c>
      <c r="C73" s="32" t="s">
        <v>231</v>
      </c>
      <c r="D73" s="32" t="s">
        <v>180</v>
      </c>
      <c r="E73" s="32" t="s">
        <v>316</v>
      </c>
      <c r="F73" s="32"/>
      <c r="G73" s="172">
        <f>G74</f>
        <v>0</v>
      </c>
      <c r="H73" s="37"/>
    </row>
    <row r="74" spans="1:8" ht="27.75" hidden="1" customHeight="1" x14ac:dyDescent="0.2">
      <c r="A74" s="23" t="s">
        <v>182</v>
      </c>
      <c r="B74" s="205">
        <v>590</v>
      </c>
      <c r="C74" s="32" t="s">
        <v>231</v>
      </c>
      <c r="D74" s="32" t="s">
        <v>180</v>
      </c>
      <c r="E74" s="32" t="s">
        <v>316</v>
      </c>
      <c r="F74" s="32" t="s">
        <v>118</v>
      </c>
      <c r="G74" s="172"/>
    </row>
    <row r="75" spans="1:8" s="214" customFormat="1" ht="27.75" customHeight="1" x14ac:dyDescent="0.25">
      <c r="A75" s="211" t="s">
        <v>122</v>
      </c>
      <c r="B75" s="212">
        <v>330</v>
      </c>
      <c r="C75" s="213" t="s">
        <v>232</v>
      </c>
      <c r="D75" s="213"/>
      <c r="E75" s="213"/>
      <c r="F75" s="213"/>
      <c r="G75" s="216">
        <f>G76</f>
        <v>64.899999999999991</v>
      </c>
    </row>
    <row r="76" spans="1:8" ht="27.75" customHeight="1" x14ac:dyDescent="0.2">
      <c r="A76" s="23" t="s">
        <v>112</v>
      </c>
      <c r="B76" s="205">
        <v>330</v>
      </c>
      <c r="C76" s="32" t="s">
        <v>232</v>
      </c>
      <c r="D76" s="32" t="s">
        <v>233</v>
      </c>
      <c r="E76" s="32"/>
      <c r="F76" s="32"/>
      <c r="G76" s="172">
        <f>G77</f>
        <v>64.899999999999991</v>
      </c>
    </row>
    <row r="77" spans="1:8" ht="27.75" customHeight="1" x14ac:dyDescent="0.2">
      <c r="A77" s="23" t="s">
        <v>214</v>
      </c>
      <c r="B77" s="205">
        <v>330</v>
      </c>
      <c r="C77" s="32" t="s">
        <v>232</v>
      </c>
      <c r="D77" s="32" t="s">
        <v>233</v>
      </c>
      <c r="E77" s="32" t="s">
        <v>84</v>
      </c>
      <c r="F77" s="32"/>
      <c r="G77" s="172">
        <f>G78</f>
        <v>64.899999999999991</v>
      </c>
    </row>
    <row r="78" spans="1:8" ht="27.75" customHeight="1" x14ac:dyDescent="0.2">
      <c r="A78" s="23" t="s">
        <v>123</v>
      </c>
      <c r="B78" s="205">
        <v>330</v>
      </c>
      <c r="C78" s="32" t="s">
        <v>232</v>
      </c>
      <c r="D78" s="32" t="s">
        <v>233</v>
      </c>
      <c r="E78" s="32" t="s">
        <v>90</v>
      </c>
      <c r="F78" s="32"/>
      <c r="G78" s="172">
        <f>G79+G80</f>
        <v>64.899999999999991</v>
      </c>
    </row>
    <row r="79" spans="1:8" ht="55.5" customHeight="1" x14ac:dyDescent="0.2">
      <c r="A79" s="23" t="s">
        <v>191</v>
      </c>
      <c r="B79" s="205">
        <v>330</v>
      </c>
      <c r="C79" s="32" t="s">
        <v>232</v>
      </c>
      <c r="D79" s="32" t="s">
        <v>233</v>
      </c>
      <c r="E79" s="32" t="s">
        <v>90</v>
      </c>
      <c r="F79" s="32" t="s">
        <v>237</v>
      </c>
      <c r="G79" s="172">
        <v>55.3</v>
      </c>
      <c r="H79" s="162"/>
    </row>
    <row r="80" spans="1:8" ht="27.75" customHeight="1" x14ac:dyDescent="0.2">
      <c r="A80" s="23" t="s">
        <v>260</v>
      </c>
      <c r="B80" s="205">
        <v>330</v>
      </c>
      <c r="C80" s="32" t="s">
        <v>232</v>
      </c>
      <c r="D80" s="32" t="s">
        <v>233</v>
      </c>
      <c r="E80" s="32" t="s">
        <v>90</v>
      </c>
      <c r="F80" s="32" t="s">
        <v>164</v>
      </c>
      <c r="G80" s="172">
        <v>9.6</v>
      </c>
    </row>
    <row r="81" spans="1:9" s="214" customFormat="1" ht="27.75" customHeight="1" x14ac:dyDescent="0.25">
      <c r="A81" s="211" t="s">
        <v>95</v>
      </c>
      <c r="B81" s="212">
        <v>330</v>
      </c>
      <c r="C81" s="213" t="s">
        <v>233</v>
      </c>
      <c r="D81" s="213"/>
      <c r="E81" s="213"/>
      <c r="F81" s="213"/>
      <c r="G81" s="216">
        <f>G82+G89+G104</f>
        <v>2381.6999999999998</v>
      </c>
    </row>
    <row r="82" spans="1:9" s="21" customFormat="1" ht="27.75" customHeight="1" x14ac:dyDescent="0.2">
      <c r="A82" s="38" t="s">
        <v>519</v>
      </c>
      <c r="B82" s="203">
        <v>330</v>
      </c>
      <c r="C82" s="204" t="s">
        <v>233</v>
      </c>
      <c r="D82" s="204" t="s">
        <v>96</v>
      </c>
      <c r="E82" s="204"/>
      <c r="F82" s="204"/>
      <c r="G82" s="171">
        <f>G84</f>
        <v>1651.8999999999999</v>
      </c>
    </row>
    <row r="83" spans="1:9" ht="37.5" customHeight="1" x14ac:dyDescent="0.2">
      <c r="A83" s="33" t="s">
        <v>487</v>
      </c>
      <c r="B83" s="205">
        <v>330</v>
      </c>
      <c r="C83" s="32" t="s">
        <v>233</v>
      </c>
      <c r="D83" s="32" t="s">
        <v>96</v>
      </c>
      <c r="E83" s="32" t="s">
        <v>91</v>
      </c>
      <c r="F83" s="32"/>
      <c r="G83" s="172">
        <f>G84</f>
        <v>1651.8999999999999</v>
      </c>
      <c r="H83" s="115"/>
      <c r="I83" s="163"/>
    </row>
    <row r="84" spans="1:9" ht="36.75" customHeight="1" x14ac:dyDescent="0.2">
      <c r="A84" s="33" t="s">
        <v>577</v>
      </c>
      <c r="B84" s="205">
        <v>330</v>
      </c>
      <c r="C84" s="32" t="s">
        <v>233</v>
      </c>
      <c r="D84" s="32" t="s">
        <v>96</v>
      </c>
      <c r="E84" s="32" t="s">
        <v>507</v>
      </c>
      <c r="F84" s="32"/>
      <c r="G84" s="172">
        <f>SUM(G88+G86)</f>
        <v>1651.8999999999999</v>
      </c>
      <c r="H84" s="115"/>
      <c r="I84" s="163"/>
    </row>
    <row r="85" spans="1:9" ht="49.5" customHeight="1" x14ac:dyDescent="0.2">
      <c r="A85" s="33" t="s">
        <v>550</v>
      </c>
      <c r="B85" s="205">
        <v>330</v>
      </c>
      <c r="C85" s="32" t="s">
        <v>233</v>
      </c>
      <c r="D85" s="32" t="s">
        <v>96</v>
      </c>
      <c r="E85" s="32" t="s">
        <v>507</v>
      </c>
      <c r="F85" s="32"/>
      <c r="G85" s="172">
        <f>G86</f>
        <v>1497.6</v>
      </c>
      <c r="H85" s="115"/>
      <c r="I85" s="163"/>
    </row>
    <row r="86" spans="1:9" ht="27.75" customHeight="1" x14ac:dyDescent="0.2">
      <c r="A86" s="196" t="s">
        <v>260</v>
      </c>
      <c r="B86" s="205">
        <v>330</v>
      </c>
      <c r="C86" s="32" t="s">
        <v>233</v>
      </c>
      <c r="D86" s="32" t="s">
        <v>96</v>
      </c>
      <c r="E86" s="32" t="s">
        <v>507</v>
      </c>
      <c r="F86" s="32" t="s">
        <v>164</v>
      </c>
      <c r="G86" s="172">
        <v>1497.6</v>
      </c>
    </row>
    <row r="87" spans="1:9" ht="36.75" customHeight="1" x14ac:dyDescent="0.2">
      <c r="A87" s="33" t="s">
        <v>551</v>
      </c>
      <c r="B87" s="205">
        <v>330</v>
      </c>
      <c r="C87" s="32" t="s">
        <v>233</v>
      </c>
      <c r="D87" s="32" t="s">
        <v>96</v>
      </c>
      <c r="E87" s="32" t="s">
        <v>507</v>
      </c>
      <c r="F87" s="32"/>
      <c r="G87" s="172">
        <f>SUM(G88)</f>
        <v>154.30000000000001</v>
      </c>
      <c r="H87" s="115"/>
      <c r="I87" s="163"/>
    </row>
    <row r="88" spans="1:9" ht="27.75" customHeight="1" x14ac:dyDescent="0.2">
      <c r="A88" s="196" t="s">
        <v>260</v>
      </c>
      <c r="B88" s="205">
        <v>330</v>
      </c>
      <c r="C88" s="32" t="s">
        <v>233</v>
      </c>
      <c r="D88" s="32" t="s">
        <v>96</v>
      </c>
      <c r="E88" s="32" t="s">
        <v>507</v>
      </c>
      <c r="F88" s="32" t="s">
        <v>164</v>
      </c>
      <c r="G88" s="172">
        <v>154.30000000000001</v>
      </c>
    </row>
    <row r="89" spans="1:9" s="21" customFormat="1" ht="39" customHeight="1" x14ac:dyDescent="0.2">
      <c r="A89" s="38" t="s">
        <v>520</v>
      </c>
      <c r="B89" s="203">
        <v>330</v>
      </c>
      <c r="C89" s="204" t="s">
        <v>233</v>
      </c>
      <c r="D89" s="204" t="s">
        <v>97</v>
      </c>
      <c r="E89" s="204"/>
      <c r="F89" s="204"/>
      <c r="G89" s="171">
        <f>G97+G101+G90+G94</f>
        <v>718.2</v>
      </c>
    </row>
    <row r="90" spans="1:9" ht="39" hidden="1" customHeight="1" x14ac:dyDescent="0.2">
      <c r="A90" s="23" t="s">
        <v>2</v>
      </c>
      <c r="B90" s="205">
        <v>330</v>
      </c>
      <c r="C90" s="32" t="s">
        <v>233</v>
      </c>
      <c r="D90" s="32" t="s">
        <v>97</v>
      </c>
      <c r="E90" s="32" t="s">
        <v>259</v>
      </c>
      <c r="F90" s="32"/>
      <c r="G90" s="172">
        <f>G91</f>
        <v>0</v>
      </c>
    </row>
    <row r="91" spans="1:9" ht="39" hidden="1" customHeight="1" x14ac:dyDescent="0.2">
      <c r="A91" s="23" t="s">
        <v>331</v>
      </c>
      <c r="B91" s="205">
        <v>330</v>
      </c>
      <c r="C91" s="32" t="s">
        <v>233</v>
      </c>
      <c r="D91" s="32" t="s">
        <v>97</v>
      </c>
      <c r="E91" s="32" t="s">
        <v>258</v>
      </c>
      <c r="F91" s="32"/>
      <c r="G91" s="172">
        <f>G92</f>
        <v>0</v>
      </c>
    </row>
    <row r="92" spans="1:9" ht="39" hidden="1" customHeight="1" x14ac:dyDescent="0.2">
      <c r="A92" s="23" t="s">
        <v>348</v>
      </c>
      <c r="B92" s="205">
        <v>330</v>
      </c>
      <c r="C92" s="32" t="s">
        <v>233</v>
      </c>
      <c r="D92" s="32" t="s">
        <v>97</v>
      </c>
      <c r="E92" s="32" t="s">
        <v>257</v>
      </c>
      <c r="F92" s="32"/>
      <c r="G92" s="172">
        <f>G93</f>
        <v>0</v>
      </c>
    </row>
    <row r="93" spans="1:9" ht="27.75" hidden="1" customHeight="1" x14ac:dyDescent="0.2">
      <c r="A93" s="23" t="s">
        <v>260</v>
      </c>
      <c r="B93" s="205">
        <v>330</v>
      </c>
      <c r="C93" s="32" t="s">
        <v>233</v>
      </c>
      <c r="D93" s="32" t="s">
        <v>97</v>
      </c>
      <c r="E93" s="32" t="s">
        <v>257</v>
      </c>
      <c r="F93" s="32" t="s">
        <v>164</v>
      </c>
      <c r="G93" s="172"/>
    </row>
    <row r="94" spans="1:9" ht="34.5" hidden="1" customHeight="1" x14ac:dyDescent="0.2">
      <c r="A94" s="23" t="s">
        <v>334</v>
      </c>
      <c r="B94" s="205">
        <v>590</v>
      </c>
      <c r="C94" s="32" t="s">
        <v>233</v>
      </c>
      <c r="D94" s="32" t="s">
        <v>97</v>
      </c>
      <c r="E94" s="32" t="s">
        <v>91</v>
      </c>
      <c r="F94" s="32"/>
      <c r="G94" s="172">
        <f>G95</f>
        <v>0</v>
      </c>
    </row>
    <row r="95" spans="1:9" ht="27.75" hidden="1" customHeight="1" x14ac:dyDescent="0.2">
      <c r="A95" s="23" t="s">
        <v>254</v>
      </c>
      <c r="B95" s="205">
        <v>590</v>
      </c>
      <c r="C95" s="32" t="s">
        <v>233</v>
      </c>
      <c r="D95" s="32" t="s">
        <v>97</v>
      </c>
      <c r="E95" s="32" t="s">
        <v>276</v>
      </c>
      <c r="F95" s="32"/>
      <c r="G95" s="172">
        <f>G96</f>
        <v>0</v>
      </c>
    </row>
    <row r="96" spans="1:9" ht="27.75" hidden="1" customHeight="1" x14ac:dyDescent="0.2">
      <c r="A96" s="23" t="s">
        <v>260</v>
      </c>
      <c r="B96" s="205">
        <v>590</v>
      </c>
      <c r="C96" s="32" t="s">
        <v>233</v>
      </c>
      <c r="D96" s="32" t="s">
        <v>97</v>
      </c>
      <c r="E96" s="32" t="s">
        <v>276</v>
      </c>
      <c r="F96" s="32" t="s">
        <v>164</v>
      </c>
      <c r="G96" s="172"/>
    </row>
    <row r="97" spans="1:8" ht="35.25" customHeight="1" x14ac:dyDescent="0.2">
      <c r="A97" s="23" t="s">
        <v>487</v>
      </c>
      <c r="B97" s="205">
        <v>330</v>
      </c>
      <c r="C97" s="32" t="s">
        <v>233</v>
      </c>
      <c r="D97" s="32" t="s">
        <v>97</v>
      </c>
      <c r="E97" s="32" t="s">
        <v>91</v>
      </c>
      <c r="F97" s="32"/>
      <c r="G97" s="172">
        <f>G98</f>
        <v>718.2</v>
      </c>
    </row>
    <row r="98" spans="1:8" ht="41.25" customHeight="1" x14ac:dyDescent="0.2">
      <c r="A98" s="23" t="s">
        <v>511</v>
      </c>
      <c r="B98" s="205">
        <v>330</v>
      </c>
      <c r="C98" s="32" t="s">
        <v>233</v>
      </c>
      <c r="D98" s="32" t="s">
        <v>97</v>
      </c>
      <c r="E98" s="32" t="s">
        <v>507</v>
      </c>
      <c r="F98" s="32"/>
      <c r="G98" s="172">
        <f>G99</f>
        <v>718.2</v>
      </c>
    </row>
    <row r="99" spans="1:8" ht="27.75" customHeight="1" x14ac:dyDescent="0.2">
      <c r="A99" s="34" t="s">
        <v>528</v>
      </c>
      <c r="B99" s="205">
        <v>330</v>
      </c>
      <c r="C99" s="32" t="s">
        <v>233</v>
      </c>
      <c r="D99" s="32" t="s">
        <v>97</v>
      </c>
      <c r="E99" s="32" t="s">
        <v>507</v>
      </c>
      <c r="F99" s="32"/>
      <c r="G99" s="172">
        <f>G100</f>
        <v>718.2</v>
      </c>
    </row>
    <row r="100" spans="1:8" ht="27.75" customHeight="1" x14ac:dyDescent="0.2">
      <c r="A100" s="23" t="s">
        <v>260</v>
      </c>
      <c r="B100" s="205">
        <v>330</v>
      </c>
      <c r="C100" s="32" t="s">
        <v>233</v>
      </c>
      <c r="D100" s="32" t="s">
        <v>97</v>
      </c>
      <c r="E100" s="32" t="s">
        <v>507</v>
      </c>
      <c r="F100" s="32" t="s">
        <v>164</v>
      </c>
      <c r="G100" s="172">
        <v>718.2</v>
      </c>
    </row>
    <row r="101" spans="1:8" ht="27.75" hidden="1" customHeight="1" x14ac:dyDescent="0.2">
      <c r="A101" s="174" t="s">
        <v>183</v>
      </c>
      <c r="B101" s="206">
        <v>330</v>
      </c>
      <c r="C101" s="207" t="s">
        <v>233</v>
      </c>
      <c r="D101" s="207" t="s">
        <v>97</v>
      </c>
      <c r="E101" s="207" t="s">
        <v>86</v>
      </c>
      <c r="F101" s="207"/>
      <c r="G101" s="172">
        <f>G102</f>
        <v>0</v>
      </c>
      <c r="H101" s="115"/>
    </row>
    <row r="102" spans="1:8" ht="27.75" hidden="1" customHeight="1" x14ac:dyDescent="0.2">
      <c r="A102" s="174" t="s">
        <v>471</v>
      </c>
      <c r="B102" s="206">
        <v>330</v>
      </c>
      <c r="C102" s="207" t="s">
        <v>233</v>
      </c>
      <c r="D102" s="207" t="s">
        <v>97</v>
      </c>
      <c r="E102" s="207" t="s">
        <v>277</v>
      </c>
      <c r="F102" s="207"/>
      <c r="G102" s="172">
        <f>G103</f>
        <v>0</v>
      </c>
    </row>
    <row r="103" spans="1:8" ht="27.75" hidden="1" customHeight="1" x14ac:dyDescent="0.2">
      <c r="A103" s="174" t="s">
        <v>260</v>
      </c>
      <c r="B103" s="206">
        <v>330</v>
      </c>
      <c r="C103" s="207" t="s">
        <v>233</v>
      </c>
      <c r="D103" s="207" t="s">
        <v>97</v>
      </c>
      <c r="E103" s="207" t="s">
        <v>277</v>
      </c>
      <c r="F103" s="207" t="s">
        <v>164</v>
      </c>
      <c r="G103" s="172">
        <v>0</v>
      </c>
    </row>
    <row r="104" spans="1:8" s="21" customFormat="1" ht="27.75" customHeight="1" x14ac:dyDescent="0.2">
      <c r="A104" s="38" t="s">
        <v>522</v>
      </c>
      <c r="B104" s="203">
        <v>330</v>
      </c>
      <c r="C104" s="204" t="s">
        <v>233</v>
      </c>
      <c r="D104" s="204" t="s">
        <v>521</v>
      </c>
      <c r="E104" s="204"/>
      <c r="F104" s="204"/>
      <c r="G104" s="171">
        <f>G106</f>
        <v>11.6</v>
      </c>
    </row>
    <row r="105" spans="1:8" ht="55.5" customHeight="1" x14ac:dyDescent="0.2">
      <c r="A105" s="23" t="s">
        <v>487</v>
      </c>
      <c r="B105" s="205">
        <v>330</v>
      </c>
      <c r="C105" s="32" t="s">
        <v>233</v>
      </c>
      <c r="D105" s="32" t="s">
        <v>521</v>
      </c>
      <c r="E105" s="32" t="s">
        <v>91</v>
      </c>
      <c r="F105" s="32"/>
      <c r="G105" s="172">
        <f>G106</f>
        <v>11.6</v>
      </c>
    </row>
    <row r="106" spans="1:8" ht="49.5" customHeight="1" x14ac:dyDescent="0.2">
      <c r="A106" s="23" t="s">
        <v>511</v>
      </c>
      <c r="B106" s="205">
        <v>330</v>
      </c>
      <c r="C106" s="32" t="s">
        <v>233</v>
      </c>
      <c r="D106" s="32" t="s">
        <v>521</v>
      </c>
      <c r="E106" s="32" t="s">
        <v>507</v>
      </c>
      <c r="F106" s="32"/>
      <c r="G106" s="172">
        <f>G107</f>
        <v>11.6</v>
      </c>
    </row>
    <row r="107" spans="1:8" ht="27.75" customHeight="1" x14ac:dyDescent="0.2">
      <c r="A107" s="220" t="s">
        <v>527</v>
      </c>
      <c r="B107" s="205">
        <v>330</v>
      </c>
      <c r="C107" s="32" t="s">
        <v>233</v>
      </c>
      <c r="D107" s="32" t="s">
        <v>521</v>
      </c>
      <c r="E107" s="32" t="s">
        <v>507</v>
      </c>
      <c r="F107" s="32"/>
      <c r="G107" s="172">
        <f>G108</f>
        <v>11.6</v>
      </c>
    </row>
    <row r="108" spans="1:8" ht="27.75" customHeight="1" x14ac:dyDescent="0.2">
      <c r="A108" s="23" t="s">
        <v>260</v>
      </c>
      <c r="B108" s="205">
        <v>330</v>
      </c>
      <c r="C108" s="32" t="s">
        <v>233</v>
      </c>
      <c r="D108" s="32" t="s">
        <v>521</v>
      </c>
      <c r="E108" s="32" t="s">
        <v>507</v>
      </c>
      <c r="F108" s="32" t="s">
        <v>164</v>
      </c>
      <c r="G108" s="172">
        <v>11.6</v>
      </c>
    </row>
    <row r="109" spans="1:8" s="214" customFormat="1" ht="27.75" customHeight="1" x14ac:dyDescent="0.25">
      <c r="A109" s="211" t="s">
        <v>98</v>
      </c>
      <c r="B109" s="212">
        <v>330</v>
      </c>
      <c r="C109" s="213" t="s">
        <v>93</v>
      </c>
      <c r="D109" s="213"/>
      <c r="E109" s="213"/>
      <c r="F109" s="213"/>
      <c r="G109" s="216">
        <f>G114+G119+G110</f>
        <v>68.3</v>
      </c>
    </row>
    <row r="110" spans="1:8" ht="27.75" hidden="1" customHeight="1" x14ac:dyDescent="0.2">
      <c r="A110" s="23" t="s">
        <v>61</v>
      </c>
      <c r="B110" s="205">
        <v>330</v>
      </c>
      <c r="C110" s="32" t="s">
        <v>93</v>
      </c>
      <c r="D110" s="32" t="s">
        <v>102</v>
      </c>
      <c r="E110" s="32"/>
      <c r="F110" s="32"/>
      <c r="G110" s="172">
        <f>G111</f>
        <v>0</v>
      </c>
    </row>
    <row r="111" spans="1:8" ht="27.75" hidden="1" customHeight="1" x14ac:dyDescent="0.2">
      <c r="A111" s="23" t="s">
        <v>183</v>
      </c>
      <c r="B111" s="205">
        <v>330</v>
      </c>
      <c r="C111" s="32" t="s">
        <v>93</v>
      </c>
      <c r="D111" s="32" t="s">
        <v>102</v>
      </c>
      <c r="E111" s="32" t="s">
        <v>86</v>
      </c>
      <c r="F111" s="32"/>
      <c r="G111" s="172">
        <f>G112</f>
        <v>0</v>
      </c>
    </row>
    <row r="112" spans="1:8" ht="27.75" hidden="1" customHeight="1" x14ac:dyDescent="0.2">
      <c r="A112" s="23" t="s">
        <v>370</v>
      </c>
      <c r="B112" s="205">
        <v>330</v>
      </c>
      <c r="C112" s="32" t="s">
        <v>93</v>
      </c>
      <c r="D112" s="32" t="s">
        <v>102</v>
      </c>
      <c r="E112" s="32" t="s">
        <v>62</v>
      </c>
      <c r="F112" s="32"/>
      <c r="G112" s="172">
        <f>G113</f>
        <v>0</v>
      </c>
    </row>
    <row r="113" spans="1:7" ht="27.75" hidden="1" customHeight="1" x14ac:dyDescent="0.2">
      <c r="A113" s="23" t="s">
        <v>250</v>
      </c>
      <c r="B113" s="205">
        <v>590</v>
      </c>
      <c r="C113" s="32" t="s">
        <v>93</v>
      </c>
      <c r="D113" s="32" t="s">
        <v>102</v>
      </c>
      <c r="E113" s="32" t="s">
        <v>62</v>
      </c>
      <c r="F113" s="32" t="s">
        <v>251</v>
      </c>
      <c r="G113" s="172"/>
    </row>
    <row r="114" spans="1:7" s="21" customFormat="1" ht="37.5" customHeight="1" x14ac:dyDescent="0.2">
      <c r="A114" s="38" t="s">
        <v>99</v>
      </c>
      <c r="B114" s="203">
        <v>330</v>
      </c>
      <c r="C114" s="204" t="s">
        <v>93</v>
      </c>
      <c r="D114" s="204" t="s">
        <v>100</v>
      </c>
      <c r="E114" s="204"/>
      <c r="F114" s="204"/>
      <c r="G114" s="171">
        <f>G115</f>
        <v>68.3</v>
      </c>
    </row>
    <row r="115" spans="1:7" ht="37.5" customHeight="1" x14ac:dyDescent="0.2">
      <c r="A115" s="158" t="s">
        <v>501</v>
      </c>
      <c r="B115" s="205">
        <v>330</v>
      </c>
      <c r="C115" s="32" t="s">
        <v>93</v>
      </c>
      <c r="D115" s="32" t="s">
        <v>100</v>
      </c>
      <c r="E115" s="32" t="s">
        <v>508</v>
      </c>
      <c r="F115" s="32"/>
      <c r="G115" s="172">
        <f>G116</f>
        <v>68.3</v>
      </c>
    </row>
    <row r="116" spans="1:7" ht="37.5" customHeight="1" x14ac:dyDescent="0.2">
      <c r="A116" s="44" t="s">
        <v>514</v>
      </c>
      <c r="B116" s="205">
        <v>330</v>
      </c>
      <c r="C116" s="32" t="s">
        <v>93</v>
      </c>
      <c r="D116" s="32" t="s">
        <v>100</v>
      </c>
      <c r="E116" s="32" t="s">
        <v>509</v>
      </c>
      <c r="F116" s="32"/>
      <c r="G116" s="172">
        <f>G117</f>
        <v>68.3</v>
      </c>
    </row>
    <row r="117" spans="1:7" ht="37.5" customHeight="1" x14ac:dyDescent="0.2">
      <c r="A117" s="44" t="s">
        <v>552</v>
      </c>
      <c r="B117" s="205">
        <v>330</v>
      </c>
      <c r="C117" s="32" t="s">
        <v>93</v>
      </c>
      <c r="D117" s="32" t="s">
        <v>100</v>
      </c>
      <c r="E117" s="32" t="s">
        <v>509</v>
      </c>
      <c r="F117" s="32"/>
      <c r="G117" s="172">
        <f>G118</f>
        <v>68.3</v>
      </c>
    </row>
    <row r="118" spans="1:7" ht="37.5" customHeight="1" x14ac:dyDescent="0.2">
      <c r="A118" s="44" t="s">
        <v>260</v>
      </c>
      <c r="B118" s="205">
        <v>330</v>
      </c>
      <c r="C118" s="32" t="s">
        <v>93</v>
      </c>
      <c r="D118" s="32" t="s">
        <v>100</v>
      </c>
      <c r="E118" s="32" t="s">
        <v>509</v>
      </c>
      <c r="F118" s="32" t="s">
        <v>164</v>
      </c>
      <c r="G118" s="172">
        <v>68.3</v>
      </c>
    </row>
    <row r="119" spans="1:7" ht="27.75" hidden="1" customHeight="1" x14ac:dyDescent="0.2">
      <c r="A119" s="23" t="s">
        <v>198</v>
      </c>
      <c r="B119" s="205">
        <v>330</v>
      </c>
      <c r="C119" s="32" t="s">
        <v>93</v>
      </c>
      <c r="D119" s="32" t="s">
        <v>96</v>
      </c>
      <c r="E119" s="32"/>
      <c r="F119" s="32"/>
      <c r="G119" s="172">
        <f>G120+G125</f>
        <v>0</v>
      </c>
    </row>
    <row r="120" spans="1:7" ht="27.75" hidden="1" customHeight="1" x14ac:dyDescent="0.2">
      <c r="A120" s="44" t="s">
        <v>7</v>
      </c>
      <c r="B120" s="205">
        <v>330</v>
      </c>
      <c r="C120" s="32" t="s">
        <v>93</v>
      </c>
      <c r="D120" s="32" t="s">
        <v>96</v>
      </c>
      <c r="E120" s="32" t="s">
        <v>262</v>
      </c>
      <c r="F120" s="32"/>
      <c r="G120" s="172">
        <f>G121</f>
        <v>0</v>
      </c>
    </row>
    <row r="121" spans="1:7" ht="27.75" hidden="1" customHeight="1" x14ac:dyDescent="0.2">
      <c r="A121" s="23" t="s">
        <v>6</v>
      </c>
      <c r="B121" s="205">
        <v>330</v>
      </c>
      <c r="C121" s="32" t="s">
        <v>93</v>
      </c>
      <c r="D121" s="32" t="s">
        <v>96</v>
      </c>
      <c r="E121" s="32" t="s">
        <v>263</v>
      </c>
      <c r="F121" s="32"/>
      <c r="G121" s="172">
        <f>G124</f>
        <v>0</v>
      </c>
    </row>
    <row r="122" spans="1:7" ht="27.75" hidden="1" customHeight="1" x14ac:dyDescent="0.2">
      <c r="A122" s="3" t="s">
        <v>224</v>
      </c>
      <c r="B122" s="3" t="s">
        <v>151</v>
      </c>
      <c r="C122" s="79" t="s">
        <v>225</v>
      </c>
      <c r="D122" s="79" t="s">
        <v>226</v>
      </c>
      <c r="E122" s="6" t="s">
        <v>227</v>
      </c>
      <c r="F122" s="6" t="s">
        <v>228</v>
      </c>
      <c r="G122" s="175" t="s">
        <v>235</v>
      </c>
    </row>
    <row r="123" spans="1:7" ht="27.75" hidden="1" customHeight="1" x14ac:dyDescent="0.2">
      <c r="A123" s="23" t="s">
        <v>5</v>
      </c>
      <c r="B123" s="205">
        <v>330</v>
      </c>
      <c r="C123" s="32" t="s">
        <v>93</v>
      </c>
      <c r="D123" s="32" t="s">
        <v>96</v>
      </c>
      <c r="E123" s="32" t="s">
        <v>261</v>
      </c>
      <c r="F123" s="32"/>
      <c r="G123" s="172">
        <f>G124</f>
        <v>0</v>
      </c>
    </row>
    <row r="124" spans="1:7" ht="27.75" hidden="1" customHeight="1" x14ac:dyDescent="0.2">
      <c r="A124" s="23" t="s">
        <v>260</v>
      </c>
      <c r="B124" s="205">
        <v>330</v>
      </c>
      <c r="C124" s="32" t="s">
        <v>93</v>
      </c>
      <c r="D124" s="32" t="s">
        <v>96</v>
      </c>
      <c r="E124" s="32" t="s">
        <v>261</v>
      </c>
      <c r="F124" s="32" t="s">
        <v>164</v>
      </c>
      <c r="G124" s="172"/>
    </row>
    <row r="125" spans="1:7" ht="27.75" hidden="1" customHeight="1" x14ac:dyDescent="0.2">
      <c r="A125" s="23" t="s">
        <v>183</v>
      </c>
      <c r="B125" s="205">
        <v>330</v>
      </c>
      <c r="C125" s="32" t="s">
        <v>93</v>
      </c>
      <c r="D125" s="32" t="s">
        <v>96</v>
      </c>
      <c r="E125" s="32" t="s">
        <v>86</v>
      </c>
      <c r="F125" s="32"/>
      <c r="G125" s="172">
        <f>G126</f>
        <v>0</v>
      </c>
    </row>
    <row r="126" spans="1:7" ht="27.75" hidden="1" customHeight="1" x14ac:dyDescent="0.2">
      <c r="A126" s="23" t="s">
        <v>333</v>
      </c>
      <c r="B126" s="205">
        <v>330</v>
      </c>
      <c r="C126" s="32" t="s">
        <v>93</v>
      </c>
      <c r="D126" s="32" t="s">
        <v>96</v>
      </c>
      <c r="E126" s="32" t="s">
        <v>265</v>
      </c>
      <c r="F126" s="32"/>
      <c r="G126" s="172">
        <f>G127</f>
        <v>0</v>
      </c>
    </row>
    <row r="127" spans="1:7" ht="27.75" hidden="1" customHeight="1" x14ac:dyDescent="0.2">
      <c r="A127" s="23" t="s">
        <v>260</v>
      </c>
      <c r="B127" s="205">
        <v>330</v>
      </c>
      <c r="C127" s="32" t="s">
        <v>93</v>
      </c>
      <c r="D127" s="32" t="s">
        <v>96</v>
      </c>
      <c r="E127" s="32" t="s">
        <v>265</v>
      </c>
      <c r="F127" s="32" t="s">
        <v>164</v>
      </c>
      <c r="G127" s="172"/>
    </row>
    <row r="128" spans="1:7" s="214" customFormat="1" ht="27.75" customHeight="1" x14ac:dyDescent="0.25">
      <c r="A128" s="211" t="s">
        <v>101</v>
      </c>
      <c r="B128" s="212">
        <v>330</v>
      </c>
      <c r="C128" s="213" t="s">
        <v>102</v>
      </c>
      <c r="D128" s="213"/>
      <c r="E128" s="213"/>
      <c r="F128" s="213"/>
      <c r="G128" s="216">
        <f>G129+G150+G164+G192</f>
        <v>5095.5999999999985</v>
      </c>
    </row>
    <row r="129" spans="1:9" s="21" customFormat="1" ht="27.75" hidden="1" customHeight="1" x14ac:dyDescent="0.2">
      <c r="A129" s="23" t="s">
        <v>267</v>
      </c>
      <c r="B129" s="205">
        <v>330</v>
      </c>
      <c r="C129" s="32" t="s">
        <v>102</v>
      </c>
      <c r="D129" s="32" t="s">
        <v>231</v>
      </c>
      <c r="E129" s="32"/>
      <c r="F129" s="32"/>
      <c r="G129" s="172">
        <f>G134+G143+G130</f>
        <v>0</v>
      </c>
    </row>
    <row r="130" spans="1:9" s="21" customFormat="1" ht="27.75" hidden="1" customHeight="1" x14ac:dyDescent="0.2">
      <c r="A130" s="35" t="s">
        <v>264</v>
      </c>
      <c r="B130" s="205">
        <v>590</v>
      </c>
      <c r="C130" s="32" t="s">
        <v>102</v>
      </c>
      <c r="D130" s="32" t="s">
        <v>231</v>
      </c>
      <c r="E130" s="32" t="s">
        <v>262</v>
      </c>
      <c r="F130" s="32"/>
      <c r="G130" s="172">
        <f>G131</f>
        <v>0</v>
      </c>
    </row>
    <row r="131" spans="1:9" s="21" customFormat="1" ht="27.75" hidden="1" customHeight="1" x14ac:dyDescent="0.2">
      <c r="A131" s="23" t="s">
        <v>381</v>
      </c>
      <c r="B131" s="205">
        <v>590</v>
      </c>
      <c r="C131" s="32" t="s">
        <v>102</v>
      </c>
      <c r="D131" s="32" t="s">
        <v>231</v>
      </c>
      <c r="E131" s="32" t="s">
        <v>358</v>
      </c>
      <c r="F131" s="32"/>
      <c r="G131" s="172">
        <f>G132</f>
        <v>0</v>
      </c>
      <c r="I131" s="197"/>
    </row>
    <row r="132" spans="1:9" s="21" customFormat="1" ht="27.75" hidden="1" customHeight="1" x14ac:dyDescent="0.2">
      <c r="A132" s="23" t="s">
        <v>59</v>
      </c>
      <c r="B132" s="205">
        <v>590</v>
      </c>
      <c r="C132" s="32" t="s">
        <v>102</v>
      </c>
      <c r="D132" s="32" t="s">
        <v>231</v>
      </c>
      <c r="E132" s="32" t="s">
        <v>60</v>
      </c>
      <c r="F132" s="32"/>
      <c r="G132" s="172">
        <f>G133</f>
        <v>0</v>
      </c>
    </row>
    <row r="133" spans="1:9" s="21" customFormat="1" ht="27.75" hidden="1" customHeight="1" x14ac:dyDescent="0.2">
      <c r="A133" s="23" t="s">
        <v>260</v>
      </c>
      <c r="B133" s="205">
        <v>590</v>
      </c>
      <c r="C133" s="32" t="s">
        <v>102</v>
      </c>
      <c r="D133" s="32" t="s">
        <v>231</v>
      </c>
      <c r="E133" s="32" t="s">
        <v>60</v>
      </c>
      <c r="F133" s="32" t="s">
        <v>164</v>
      </c>
      <c r="G133" s="172"/>
    </row>
    <row r="134" spans="1:9" s="21" customFormat="1" ht="27.75" hidden="1" customHeight="1" x14ac:dyDescent="0.2">
      <c r="A134" s="23" t="s">
        <v>463</v>
      </c>
      <c r="B134" s="205">
        <v>330</v>
      </c>
      <c r="C134" s="32" t="s">
        <v>102</v>
      </c>
      <c r="D134" s="32" t="s">
        <v>231</v>
      </c>
      <c r="E134" s="32" t="s">
        <v>466</v>
      </c>
      <c r="F134" s="32"/>
      <c r="G134" s="172">
        <f>G135+G138</f>
        <v>0</v>
      </c>
    </row>
    <row r="135" spans="1:9" s="21" customFormat="1" ht="27.75" hidden="1" customHeight="1" x14ac:dyDescent="0.2">
      <c r="A135" s="23" t="s">
        <v>472</v>
      </c>
      <c r="B135" s="205">
        <v>330</v>
      </c>
      <c r="C135" s="32" t="s">
        <v>102</v>
      </c>
      <c r="D135" s="32" t="s">
        <v>231</v>
      </c>
      <c r="E135" s="32" t="s">
        <v>518</v>
      </c>
      <c r="F135" s="32"/>
      <c r="G135" s="172">
        <f>G137+G142</f>
        <v>0</v>
      </c>
    </row>
    <row r="136" spans="1:9" s="21" customFormat="1" ht="27.75" hidden="1" customHeight="1" x14ac:dyDescent="0.2">
      <c r="A136" s="23" t="s">
        <v>590</v>
      </c>
      <c r="B136" s="205">
        <v>330</v>
      </c>
      <c r="C136" s="32" t="s">
        <v>102</v>
      </c>
      <c r="D136" s="32" t="s">
        <v>231</v>
      </c>
      <c r="E136" s="32" t="s">
        <v>518</v>
      </c>
      <c r="F136" s="32"/>
      <c r="G136" s="172">
        <f>G137</f>
        <v>0</v>
      </c>
    </row>
    <row r="137" spans="1:9" s="21" customFormat="1" ht="27.75" hidden="1" customHeight="1" x14ac:dyDescent="0.2">
      <c r="A137" s="23" t="s">
        <v>260</v>
      </c>
      <c r="B137" s="205">
        <v>330</v>
      </c>
      <c r="C137" s="32" t="s">
        <v>102</v>
      </c>
      <c r="D137" s="32" t="s">
        <v>231</v>
      </c>
      <c r="E137" s="32" t="s">
        <v>518</v>
      </c>
      <c r="F137" s="32" t="s">
        <v>164</v>
      </c>
      <c r="G137" s="172">
        <v>0</v>
      </c>
    </row>
    <row r="138" spans="1:9" s="21" customFormat="1" ht="27.75" hidden="1" customHeight="1" x14ac:dyDescent="0.2">
      <c r="A138" s="174" t="s">
        <v>472</v>
      </c>
      <c r="B138" s="206">
        <v>330</v>
      </c>
      <c r="C138" s="207" t="s">
        <v>102</v>
      </c>
      <c r="D138" s="207" t="s">
        <v>231</v>
      </c>
      <c r="E138" s="207" t="s">
        <v>518</v>
      </c>
      <c r="F138" s="32"/>
      <c r="G138" s="172"/>
    </row>
    <row r="139" spans="1:9" s="21" customFormat="1" ht="27.75" hidden="1" customHeight="1" x14ac:dyDescent="0.2">
      <c r="A139" s="159" t="s">
        <v>586</v>
      </c>
      <c r="B139" s="205">
        <v>330</v>
      </c>
      <c r="C139" s="32" t="s">
        <v>102</v>
      </c>
      <c r="D139" s="32" t="s">
        <v>231</v>
      </c>
      <c r="E139" s="32" t="s">
        <v>518</v>
      </c>
      <c r="F139" s="32"/>
      <c r="G139" s="172">
        <f>G140</f>
        <v>0</v>
      </c>
    </row>
    <row r="140" spans="1:9" s="21" customFormat="1" ht="27.75" hidden="1" customHeight="1" x14ac:dyDescent="0.2">
      <c r="A140" s="23" t="s">
        <v>340</v>
      </c>
      <c r="B140" s="205">
        <v>330</v>
      </c>
      <c r="C140" s="32" t="s">
        <v>102</v>
      </c>
      <c r="D140" s="32" t="s">
        <v>231</v>
      </c>
      <c r="E140" s="32" t="s">
        <v>518</v>
      </c>
      <c r="F140" s="32" t="s">
        <v>339</v>
      </c>
      <c r="G140" s="172">
        <f>22120.8-22120.8</f>
        <v>0</v>
      </c>
    </row>
    <row r="141" spans="1:9" s="21" customFormat="1" ht="27.75" hidden="1" customHeight="1" x14ac:dyDescent="0.2">
      <c r="A141" s="208" t="s">
        <v>587</v>
      </c>
      <c r="B141" s="205">
        <v>330</v>
      </c>
      <c r="C141" s="32" t="s">
        <v>102</v>
      </c>
      <c r="D141" s="32" t="s">
        <v>231</v>
      </c>
      <c r="E141" s="32" t="s">
        <v>518</v>
      </c>
      <c r="F141" s="32"/>
      <c r="G141" s="172">
        <f>G142</f>
        <v>0</v>
      </c>
    </row>
    <row r="142" spans="1:9" s="21" customFormat="1" ht="27.75" hidden="1" customHeight="1" x14ac:dyDescent="0.2">
      <c r="A142" s="174" t="s">
        <v>260</v>
      </c>
      <c r="B142" s="205">
        <v>330</v>
      </c>
      <c r="C142" s="32" t="s">
        <v>102</v>
      </c>
      <c r="D142" s="32" t="s">
        <v>231</v>
      </c>
      <c r="E142" s="32" t="s">
        <v>518</v>
      </c>
      <c r="F142" s="32" t="s">
        <v>164</v>
      </c>
      <c r="G142" s="172"/>
    </row>
    <row r="143" spans="1:9" s="21" customFormat="1" ht="27.75" hidden="1" customHeight="1" x14ac:dyDescent="0.2">
      <c r="A143" s="23" t="s">
        <v>183</v>
      </c>
      <c r="B143" s="205">
        <v>330</v>
      </c>
      <c r="C143" s="32" t="s">
        <v>102</v>
      </c>
      <c r="D143" s="32" t="s">
        <v>231</v>
      </c>
      <c r="E143" s="32" t="s">
        <v>86</v>
      </c>
      <c r="F143" s="32"/>
      <c r="G143" s="172">
        <f>G144+G146+G148</f>
        <v>0</v>
      </c>
    </row>
    <row r="144" spans="1:9" s="21" customFormat="1" ht="27.75" hidden="1" customHeight="1" x14ac:dyDescent="0.2">
      <c r="A144" s="23" t="s">
        <v>362</v>
      </c>
      <c r="B144" s="205">
        <v>590</v>
      </c>
      <c r="C144" s="32" t="s">
        <v>102</v>
      </c>
      <c r="D144" s="32" t="s">
        <v>231</v>
      </c>
      <c r="E144" s="32" t="s">
        <v>363</v>
      </c>
      <c r="F144" s="32"/>
      <c r="G144" s="172">
        <f>G145</f>
        <v>0</v>
      </c>
    </row>
    <row r="145" spans="1:7" s="21" customFormat="1" ht="27.75" hidden="1" customHeight="1" x14ac:dyDescent="0.2">
      <c r="A145" s="23" t="s">
        <v>260</v>
      </c>
      <c r="B145" s="205">
        <v>590</v>
      </c>
      <c r="C145" s="32" t="s">
        <v>102</v>
      </c>
      <c r="D145" s="32" t="s">
        <v>231</v>
      </c>
      <c r="E145" s="32" t="s">
        <v>363</v>
      </c>
      <c r="F145" s="32" t="s">
        <v>164</v>
      </c>
      <c r="G145" s="172"/>
    </row>
    <row r="146" spans="1:7" s="21" customFormat="1" ht="27.75" hidden="1" customHeight="1" x14ac:dyDescent="0.2">
      <c r="A146" s="23" t="s">
        <v>362</v>
      </c>
      <c r="B146" s="205">
        <v>330</v>
      </c>
      <c r="C146" s="32" t="s">
        <v>102</v>
      </c>
      <c r="D146" s="32" t="s">
        <v>231</v>
      </c>
      <c r="E146" s="32" t="s">
        <v>363</v>
      </c>
      <c r="F146" s="32"/>
      <c r="G146" s="172">
        <f>G147</f>
        <v>0</v>
      </c>
    </row>
    <row r="147" spans="1:7" s="21" customFormat="1" ht="27.75" hidden="1" customHeight="1" x14ac:dyDescent="0.2">
      <c r="A147" s="23" t="s">
        <v>260</v>
      </c>
      <c r="B147" s="205">
        <v>330</v>
      </c>
      <c r="C147" s="32" t="s">
        <v>102</v>
      </c>
      <c r="D147" s="32" t="s">
        <v>231</v>
      </c>
      <c r="E147" s="32" t="s">
        <v>363</v>
      </c>
      <c r="F147" s="32" t="s">
        <v>164</v>
      </c>
      <c r="G147" s="172">
        <v>0</v>
      </c>
    </row>
    <row r="148" spans="1:7" s="21" customFormat="1" ht="18" hidden="1" customHeight="1" x14ac:dyDescent="0.2">
      <c r="A148" s="23" t="s">
        <v>365</v>
      </c>
      <c r="B148" s="205">
        <v>330</v>
      </c>
      <c r="C148" s="32" t="s">
        <v>102</v>
      </c>
      <c r="D148" s="32" t="s">
        <v>231</v>
      </c>
      <c r="E148" s="32" t="s">
        <v>366</v>
      </c>
      <c r="F148" s="32"/>
      <c r="G148" s="172">
        <f>G149</f>
        <v>0</v>
      </c>
    </row>
    <row r="149" spans="1:7" s="21" customFormat="1" ht="18" hidden="1" customHeight="1" x14ac:dyDescent="0.2">
      <c r="A149" s="23" t="s">
        <v>260</v>
      </c>
      <c r="B149" s="205">
        <v>330</v>
      </c>
      <c r="C149" s="32" t="s">
        <v>102</v>
      </c>
      <c r="D149" s="32" t="s">
        <v>231</v>
      </c>
      <c r="E149" s="32" t="s">
        <v>366</v>
      </c>
      <c r="F149" s="32" t="s">
        <v>164</v>
      </c>
      <c r="G149" s="172"/>
    </row>
    <row r="150" spans="1:7" s="21" customFormat="1" ht="15.75" customHeight="1" x14ac:dyDescent="0.2">
      <c r="A150" s="38" t="s">
        <v>269</v>
      </c>
      <c r="B150" s="203">
        <v>330</v>
      </c>
      <c r="C150" s="204" t="s">
        <v>102</v>
      </c>
      <c r="D150" s="204" t="s">
        <v>232</v>
      </c>
      <c r="E150" s="204"/>
      <c r="F150" s="204"/>
      <c r="G150" s="171">
        <f>G151+G159</f>
        <v>42.4</v>
      </c>
    </row>
    <row r="151" spans="1:7" s="21" customFormat="1" ht="38.25" customHeight="1" x14ac:dyDescent="0.2">
      <c r="A151" s="23" t="s">
        <v>469</v>
      </c>
      <c r="B151" s="205">
        <v>330</v>
      </c>
      <c r="C151" s="32" t="s">
        <v>102</v>
      </c>
      <c r="D151" s="32" t="s">
        <v>232</v>
      </c>
      <c r="E151" s="32" t="s">
        <v>467</v>
      </c>
      <c r="F151" s="32"/>
      <c r="G151" s="172">
        <f>G152</f>
        <v>42.4</v>
      </c>
    </row>
    <row r="152" spans="1:7" ht="38.25" customHeight="1" x14ac:dyDescent="0.2">
      <c r="A152" s="23" t="s">
        <v>512</v>
      </c>
      <c r="B152" s="205">
        <v>330</v>
      </c>
      <c r="C152" s="32" t="s">
        <v>102</v>
      </c>
      <c r="D152" s="32" t="s">
        <v>232</v>
      </c>
      <c r="E152" s="32" t="s">
        <v>468</v>
      </c>
      <c r="F152" s="32"/>
      <c r="G152" s="172">
        <f>G153+G155+G157</f>
        <v>42.4</v>
      </c>
    </row>
    <row r="153" spans="1:7" ht="63" customHeight="1" x14ac:dyDescent="0.2">
      <c r="A153" s="35" t="s">
        <v>532</v>
      </c>
      <c r="B153" s="205">
        <v>330</v>
      </c>
      <c r="C153" s="32" t="s">
        <v>102</v>
      </c>
      <c r="D153" s="32" t="s">
        <v>232</v>
      </c>
      <c r="E153" s="32" t="s">
        <v>468</v>
      </c>
      <c r="F153" s="32"/>
      <c r="G153" s="172">
        <f>G154</f>
        <v>42.4</v>
      </c>
    </row>
    <row r="154" spans="1:7" s="21" customFormat="1" ht="38.25" customHeight="1" x14ac:dyDescent="0.2">
      <c r="A154" s="23" t="s">
        <v>260</v>
      </c>
      <c r="B154" s="205">
        <v>330</v>
      </c>
      <c r="C154" s="32" t="s">
        <v>102</v>
      </c>
      <c r="D154" s="32" t="s">
        <v>232</v>
      </c>
      <c r="E154" s="32" t="s">
        <v>468</v>
      </c>
      <c r="F154" s="32" t="s">
        <v>164</v>
      </c>
      <c r="G154" s="172">
        <v>42.4</v>
      </c>
    </row>
    <row r="155" spans="1:7" ht="38.25" hidden="1" customHeight="1" x14ac:dyDescent="0.2">
      <c r="A155" s="220" t="s">
        <v>529</v>
      </c>
      <c r="B155" s="205">
        <v>590</v>
      </c>
      <c r="C155" s="32" t="s">
        <v>102</v>
      </c>
      <c r="D155" s="32" t="s">
        <v>232</v>
      </c>
      <c r="E155" s="32" t="s">
        <v>468</v>
      </c>
      <c r="F155" s="32"/>
      <c r="G155" s="172">
        <f>G156</f>
        <v>0</v>
      </c>
    </row>
    <row r="156" spans="1:7" ht="38.25" hidden="1" customHeight="1" x14ac:dyDescent="0.2">
      <c r="A156" s="23" t="s">
        <v>260</v>
      </c>
      <c r="B156" s="205">
        <v>330</v>
      </c>
      <c r="C156" s="32" t="s">
        <v>102</v>
      </c>
      <c r="D156" s="32" t="s">
        <v>232</v>
      </c>
      <c r="E156" s="32" t="s">
        <v>468</v>
      </c>
      <c r="F156" s="32" t="s">
        <v>164</v>
      </c>
      <c r="G156" s="172">
        <v>0</v>
      </c>
    </row>
    <row r="157" spans="1:7" s="21" customFormat="1" ht="38.25" hidden="1" customHeight="1" x14ac:dyDescent="0.2">
      <c r="A157" s="220" t="s">
        <v>538</v>
      </c>
      <c r="B157" s="205">
        <v>590</v>
      </c>
      <c r="C157" s="32" t="s">
        <v>102</v>
      </c>
      <c r="D157" s="32" t="s">
        <v>232</v>
      </c>
      <c r="E157" s="32" t="s">
        <v>468</v>
      </c>
      <c r="F157" s="32"/>
      <c r="G157" s="172">
        <f>G158</f>
        <v>0</v>
      </c>
    </row>
    <row r="158" spans="1:7" s="21" customFormat="1" ht="38.25" hidden="1" customHeight="1" x14ac:dyDescent="0.2">
      <c r="A158" s="23" t="s">
        <v>260</v>
      </c>
      <c r="B158" s="205">
        <v>590</v>
      </c>
      <c r="C158" s="32" t="s">
        <v>102</v>
      </c>
      <c r="D158" s="32" t="s">
        <v>232</v>
      </c>
      <c r="E158" s="32" t="s">
        <v>468</v>
      </c>
      <c r="F158" s="32" t="s">
        <v>164</v>
      </c>
      <c r="G158" s="172">
        <v>0</v>
      </c>
    </row>
    <row r="159" spans="1:7" s="21" customFormat="1" ht="27.75" hidden="1" customHeight="1" x14ac:dyDescent="0.2">
      <c r="A159" s="38" t="s">
        <v>183</v>
      </c>
      <c r="B159" s="203">
        <v>330</v>
      </c>
      <c r="C159" s="204" t="s">
        <v>102</v>
      </c>
      <c r="D159" s="204" t="s">
        <v>232</v>
      </c>
      <c r="E159" s="204" t="s">
        <v>86</v>
      </c>
      <c r="F159" s="204"/>
      <c r="G159" s="171">
        <f>G162+G160</f>
        <v>0</v>
      </c>
    </row>
    <row r="160" spans="1:7" s="21" customFormat="1" ht="27.75" hidden="1" customHeight="1" x14ac:dyDescent="0.2">
      <c r="A160" s="23" t="s">
        <v>476</v>
      </c>
      <c r="B160" s="205">
        <v>330</v>
      </c>
      <c r="C160" s="32" t="s">
        <v>102</v>
      </c>
      <c r="D160" s="32" t="s">
        <v>232</v>
      </c>
      <c r="E160" s="32" t="s">
        <v>477</v>
      </c>
      <c r="F160" s="32"/>
      <c r="G160" s="172">
        <f>G161</f>
        <v>0</v>
      </c>
    </row>
    <row r="161" spans="1:7" s="21" customFormat="1" ht="27.75" hidden="1" customHeight="1" x14ac:dyDescent="0.2">
      <c r="A161" s="23" t="s">
        <v>260</v>
      </c>
      <c r="B161" s="205">
        <v>330</v>
      </c>
      <c r="C161" s="32" t="s">
        <v>102</v>
      </c>
      <c r="D161" s="32" t="s">
        <v>232</v>
      </c>
      <c r="E161" s="32" t="s">
        <v>477</v>
      </c>
      <c r="F161" s="32" t="s">
        <v>164</v>
      </c>
      <c r="G161" s="172"/>
    </row>
    <row r="162" spans="1:7" s="21" customFormat="1" ht="27.75" hidden="1" customHeight="1" x14ac:dyDescent="0.2">
      <c r="A162" s="178" t="s">
        <v>478</v>
      </c>
      <c r="B162" s="205">
        <v>330</v>
      </c>
      <c r="C162" s="32" t="s">
        <v>102</v>
      </c>
      <c r="D162" s="32" t="s">
        <v>232</v>
      </c>
      <c r="E162" s="32" t="s">
        <v>479</v>
      </c>
      <c r="F162" s="32"/>
      <c r="G162" s="172">
        <f>G163</f>
        <v>0</v>
      </c>
    </row>
    <row r="163" spans="1:7" s="21" customFormat="1" ht="27.75" hidden="1" customHeight="1" x14ac:dyDescent="0.2">
      <c r="A163" s="23" t="s">
        <v>260</v>
      </c>
      <c r="B163" s="205">
        <v>330</v>
      </c>
      <c r="C163" s="32" t="s">
        <v>102</v>
      </c>
      <c r="D163" s="32" t="s">
        <v>232</v>
      </c>
      <c r="E163" s="32" t="s">
        <v>479</v>
      </c>
      <c r="F163" s="32" t="s">
        <v>164</v>
      </c>
      <c r="G163" s="172"/>
    </row>
    <row r="164" spans="1:7" s="21" customFormat="1" ht="27.75" customHeight="1" x14ac:dyDescent="0.2">
      <c r="A164" s="38" t="s">
        <v>119</v>
      </c>
      <c r="B164" s="203">
        <v>330</v>
      </c>
      <c r="C164" s="204" t="s">
        <v>102</v>
      </c>
      <c r="D164" s="204" t="s">
        <v>233</v>
      </c>
      <c r="E164" s="204"/>
      <c r="F164" s="204"/>
      <c r="G164" s="171">
        <f>G165+G175</f>
        <v>5000.7999999999993</v>
      </c>
    </row>
    <row r="165" spans="1:7" ht="62.25" customHeight="1" x14ac:dyDescent="0.2">
      <c r="A165" s="23" t="s">
        <v>503</v>
      </c>
      <c r="B165" s="205">
        <v>330</v>
      </c>
      <c r="C165" s="32" t="s">
        <v>102</v>
      </c>
      <c r="D165" s="32" t="s">
        <v>233</v>
      </c>
      <c r="E165" s="32" t="s">
        <v>262</v>
      </c>
      <c r="F165" s="32"/>
      <c r="G165" s="172">
        <f>G166</f>
        <v>5000.7999999999993</v>
      </c>
    </row>
    <row r="166" spans="1:7" ht="63.75" customHeight="1" x14ac:dyDescent="0.2">
      <c r="A166" s="23" t="s">
        <v>513</v>
      </c>
      <c r="B166" s="205">
        <v>330</v>
      </c>
      <c r="C166" s="32" t="s">
        <v>102</v>
      </c>
      <c r="D166" s="32" t="s">
        <v>233</v>
      </c>
      <c r="E166" s="32" t="s">
        <v>506</v>
      </c>
      <c r="F166" s="32"/>
      <c r="G166" s="172">
        <f>G167+G169+G171+G173</f>
        <v>5000.7999999999993</v>
      </c>
    </row>
    <row r="167" spans="1:7" ht="27.75" customHeight="1" x14ac:dyDescent="0.2">
      <c r="A167" s="221" t="s">
        <v>530</v>
      </c>
      <c r="B167" s="205">
        <v>330</v>
      </c>
      <c r="C167" s="32" t="s">
        <v>102</v>
      </c>
      <c r="D167" s="32" t="s">
        <v>233</v>
      </c>
      <c r="E167" s="32" t="s">
        <v>506</v>
      </c>
      <c r="F167" s="32"/>
      <c r="G167" s="172">
        <f>G168</f>
        <v>70.599999999999994</v>
      </c>
    </row>
    <row r="168" spans="1:7" ht="27.75" customHeight="1" x14ac:dyDescent="0.2">
      <c r="A168" s="23" t="s">
        <v>260</v>
      </c>
      <c r="B168" s="205">
        <v>330</v>
      </c>
      <c r="C168" s="32" t="s">
        <v>102</v>
      </c>
      <c r="D168" s="32" t="s">
        <v>233</v>
      </c>
      <c r="E168" s="32" t="s">
        <v>506</v>
      </c>
      <c r="F168" s="32" t="s">
        <v>164</v>
      </c>
      <c r="G168" s="172">
        <v>70.599999999999994</v>
      </c>
    </row>
    <row r="169" spans="1:7" ht="27.75" customHeight="1" x14ac:dyDescent="0.2">
      <c r="A169" s="221" t="s">
        <v>531</v>
      </c>
      <c r="B169" s="205">
        <v>330</v>
      </c>
      <c r="C169" s="32" t="s">
        <v>102</v>
      </c>
      <c r="D169" s="32" t="s">
        <v>233</v>
      </c>
      <c r="E169" s="32" t="s">
        <v>506</v>
      </c>
      <c r="F169" s="32"/>
      <c r="G169" s="172">
        <f>G170</f>
        <v>952.4</v>
      </c>
    </row>
    <row r="170" spans="1:7" ht="27.75" customHeight="1" x14ac:dyDescent="0.2">
      <c r="A170" s="23" t="s">
        <v>260</v>
      </c>
      <c r="B170" s="205">
        <v>330</v>
      </c>
      <c r="C170" s="32" t="s">
        <v>102</v>
      </c>
      <c r="D170" s="32" t="s">
        <v>233</v>
      </c>
      <c r="E170" s="32" t="s">
        <v>506</v>
      </c>
      <c r="F170" s="32" t="s">
        <v>164</v>
      </c>
      <c r="G170" s="172">
        <v>952.4</v>
      </c>
    </row>
    <row r="171" spans="1:7" ht="32.25" customHeight="1" x14ac:dyDescent="0.2">
      <c r="A171" s="221" t="s">
        <v>548</v>
      </c>
      <c r="B171" s="205">
        <v>330</v>
      </c>
      <c r="C171" s="32" t="s">
        <v>102</v>
      </c>
      <c r="D171" s="32" t="s">
        <v>233</v>
      </c>
      <c r="E171" s="32" t="s">
        <v>506</v>
      </c>
      <c r="F171" s="32"/>
      <c r="G171" s="172">
        <f>G172</f>
        <v>1907.6</v>
      </c>
    </row>
    <row r="172" spans="1:7" ht="27.75" customHeight="1" x14ac:dyDescent="0.2">
      <c r="A172" s="23" t="s">
        <v>260</v>
      </c>
      <c r="B172" s="205">
        <v>330</v>
      </c>
      <c r="C172" s="32" t="s">
        <v>102</v>
      </c>
      <c r="D172" s="32" t="s">
        <v>233</v>
      </c>
      <c r="E172" s="32" t="s">
        <v>506</v>
      </c>
      <c r="F172" s="32" t="s">
        <v>164</v>
      </c>
      <c r="G172" s="172">
        <v>1907.6</v>
      </c>
    </row>
    <row r="173" spans="1:7" ht="27.75" customHeight="1" x14ac:dyDescent="0.2">
      <c r="A173" s="221" t="s">
        <v>549</v>
      </c>
      <c r="B173" s="205">
        <v>330</v>
      </c>
      <c r="C173" s="32" t="s">
        <v>102</v>
      </c>
      <c r="D173" s="32" t="s">
        <v>233</v>
      </c>
      <c r="E173" s="32" t="s">
        <v>506</v>
      </c>
      <c r="F173" s="32"/>
      <c r="G173" s="172">
        <f>G174</f>
        <v>2070.1999999999998</v>
      </c>
    </row>
    <row r="174" spans="1:7" ht="27.75" customHeight="1" x14ac:dyDescent="0.2">
      <c r="A174" s="23" t="s">
        <v>260</v>
      </c>
      <c r="B174" s="205">
        <v>330</v>
      </c>
      <c r="C174" s="32" t="s">
        <v>102</v>
      </c>
      <c r="D174" s="32" t="s">
        <v>233</v>
      </c>
      <c r="E174" s="32" t="s">
        <v>506</v>
      </c>
      <c r="F174" s="32" t="s">
        <v>164</v>
      </c>
      <c r="G174" s="172">
        <v>2070.1999999999998</v>
      </c>
    </row>
    <row r="175" spans="1:7" ht="27.75" hidden="1" customHeight="1" x14ac:dyDescent="0.2">
      <c r="A175" s="23" t="s">
        <v>183</v>
      </c>
      <c r="B175" s="205">
        <v>330</v>
      </c>
      <c r="C175" s="32" t="s">
        <v>102</v>
      </c>
      <c r="D175" s="32" t="s">
        <v>233</v>
      </c>
      <c r="E175" s="32" t="s">
        <v>86</v>
      </c>
      <c r="F175" s="32"/>
      <c r="G175" s="172">
        <v>0</v>
      </c>
    </row>
    <row r="176" spans="1:7" ht="27.75" hidden="1" customHeight="1" x14ac:dyDescent="0.2">
      <c r="A176" s="174" t="s">
        <v>476</v>
      </c>
      <c r="B176" s="206">
        <v>330</v>
      </c>
      <c r="C176" s="207" t="s">
        <v>102</v>
      </c>
      <c r="D176" s="207" t="s">
        <v>233</v>
      </c>
      <c r="E176" s="207" t="s">
        <v>477</v>
      </c>
      <c r="F176" s="207"/>
      <c r="G176" s="172">
        <f>G177</f>
        <v>0</v>
      </c>
    </row>
    <row r="177" spans="1:7" ht="27.75" hidden="1" customHeight="1" x14ac:dyDescent="0.2">
      <c r="A177" s="174" t="s">
        <v>260</v>
      </c>
      <c r="B177" s="206">
        <v>330</v>
      </c>
      <c r="C177" s="207" t="s">
        <v>102</v>
      </c>
      <c r="D177" s="207" t="s">
        <v>233</v>
      </c>
      <c r="E177" s="207" t="s">
        <v>477</v>
      </c>
      <c r="F177" s="207" t="s">
        <v>164</v>
      </c>
      <c r="G177" s="172"/>
    </row>
    <row r="178" spans="1:7" ht="27.75" hidden="1" customHeight="1" x14ac:dyDescent="0.2">
      <c r="A178" s="198" t="s">
        <v>478</v>
      </c>
      <c r="B178" s="206">
        <v>330</v>
      </c>
      <c r="C178" s="207" t="s">
        <v>102</v>
      </c>
      <c r="D178" s="207" t="s">
        <v>233</v>
      </c>
      <c r="E178" s="207" t="s">
        <v>479</v>
      </c>
      <c r="F178" s="207"/>
      <c r="G178" s="172">
        <f>G179</f>
        <v>0</v>
      </c>
    </row>
    <row r="179" spans="1:7" ht="27.75" hidden="1" customHeight="1" x14ac:dyDescent="0.2">
      <c r="A179" s="174" t="s">
        <v>260</v>
      </c>
      <c r="B179" s="206">
        <v>330</v>
      </c>
      <c r="C179" s="207" t="s">
        <v>102</v>
      </c>
      <c r="D179" s="207" t="s">
        <v>233</v>
      </c>
      <c r="E179" s="207" t="s">
        <v>479</v>
      </c>
      <c r="F179" s="207" t="s">
        <v>164</v>
      </c>
      <c r="G179" s="172"/>
    </row>
    <row r="180" spans="1:7" ht="27.75" hidden="1" customHeight="1" x14ac:dyDescent="0.2">
      <c r="A180" s="23" t="s">
        <v>515</v>
      </c>
      <c r="B180" s="205">
        <v>330</v>
      </c>
      <c r="C180" s="32" t="s">
        <v>102</v>
      </c>
      <c r="D180" s="32" t="s">
        <v>233</v>
      </c>
      <c r="E180" s="32" t="s">
        <v>516</v>
      </c>
      <c r="F180" s="32"/>
      <c r="G180" s="172">
        <f>G181+G183</f>
        <v>0</v>
      </c>
    </row>
    <row r="181" spans="1:7" ht="27.75" hidden="1" customHeight="1" x14ac:dyDescent="0.2">
      <c r="A181" s="23" t="s">
        <v>260</v>
      </c>
      <c r="B181" s="205">
        <v>330</v>
      </c>
      <c r="C181" s="32" t="s">
        <v>102</v>
      </c>
      <c r="D181" s="32" t="s">
        <v>233</v>
      </c>
      <c r="E181" s="32" t="s">
        <v>516</v>
      </c>
      <c r="F181" s="32" t="s">
        <v>164</v>
      </c>
      <c r="G181" s="172">
        <v>0</v>
      </c>
    </row>
    <row r="182" spans="1:7" ht="27.75" hidden="1" customHeight="1" x14ac:dyDescent="0.2">
      <c r="A182" s="174" t="s">
        <v>585</v>
      </c>
      <c r="B182" s="206">
        <v>330</v>
      </c>
      <c r="C182" s="207" t="s">
        <v>102</v>
      </c>
      <c r="D182" s="207" t="s">
        <v>233</v>
      </c>
      <c r="E182" s="207" t="s">
        <v>516</v>
      </c>
      <c r="F182" s="207"/>
      <c r="G182" s="172"/>
    </row>
    <row r="183" spans="1:7" ht="27.75" hidden="1" customHeight="1" x14ac:dyDescent="0.2">
      <c r="A183" s="174" t="s">
        <v>260</v>
      </c>
      <c r="B183" s="206">
        <v>330</v>
      </c>
      <c r="C183" s="207" t="s">
        <v>102</v>
      </c>
      <c r="D183" s="207" t="s">
        <v>233</v>
      </c>
      <c r="E183" s="207" t="s">
        <v>516</v>
      </c>
      <c r="F183" s="207" t="s">
        <v>164</v>
      </c>
      <c r="G183" s="172"/>
    </row>
    <row r="184" spans="1:7" ht="27.75" hidden="1" customHeight="1" x14ac:dyDescent="0.2">
      <c r="A184" s="23" t="s">
        <v>465</v>
      </c>
      <c r="B184" s="205">
        <v>330</v>
      </c>
      <c r="C184" s="32" t="s">
        <v>102</v>
      </c>
      <c r="D184" s="32" t="s">
        <v>233</v>
      </c>
      <c r="E184" s="32" t="s">
        <v>464</v>
      </c>
      <c r="F184" s="32"/>
      <c r="G184" s="172">
        <f>G185</f>
        <v>0</v>
      </c>
    </row>
    <row r="185" spans="1:7" ht="27.75" hidden="1" customHeight="1" x14ac:dyDescent="0.2">
      <c r="A185" s="23" t="s">
        <v>260</v>
      </c>
      <c r="B185" s="205">
        <v>330</v>
      </c>
      <c r="C185" s="32" t="s">
        <v>102</v>
      </c>
      <c r="D185" s="32" t="s">
        <v>233</v>
      </c>
      <c r="E185" s="32" t="s">
        <v>464</v>
      </c>
      <c r="F185" s="32" t="s">
        <v>164</v>
      </c>
      <c r="G185" s="172">
        <v>0</v>
      </c>
    </row>
    <row r="186" spans="1:7" ht="27.75" hidden="1" customHeight="1" x14ac:dyDescent="0.2">
      <c r="A186" s="23" t="s">
        <v>416</v>
      </c>
      <c r="B186" s="205">
        <v>330</v>
      </c>
      <c r="C186" s="32" t="s">
        <v>102</v>
      </c>
      <c r="D186" s="32" t="s">
        <v>233</v>
      </c>
      <c r="E186" s="32" t="s">
        <v>417</v>
      </c>
      <c r="F186" s="32"/>
      <c r="G186" s="172">
        <f>G187</f>
        <v>0</v>
      </c>
    </row>
    <row r="187" spans="1:7" ht="27.75" hidden="1" customHeight="1" x14ac:dyDescent="0.2">
      <c r="A187" s="23" t="s">
        <v>260</v>
      </c>
      <c r="B187" s="205">
        <v>330</v>
      </c>
      <c r="C187" s="32" t="s">
        <v>102</v>
      </c>
      <c r="D187" s="32" t="s">
        <v>233</v>
      </c>
      <c r="E187" s="32" t="s">
        <v>417</v>
      </c>
      <c r="F187" s="32" t="s">
        <v>164</v>
      </c>
      <c r="G187" s="172">
        <v>0</v>
      </c>
    </row>
    <row r="188" spans="1:7" ht="27.75" hidden="1" customHeight="1" x14ac:dyDescent="0.2">
      <c r="A188" s="174" t="s">
        <v>418</v>
      </c>
      <c r="B188" s="206">
        <v>330</v>
      </c>
      <c r="C188" s="207" t="s">
        <v>102</v>
      </c>
      <c r="D188" s="207" t="s">
        <v>233</v>
      </c>
      <c r="E188" s="207" t="s">
        <v>419</v>
      </c>
      <c r="F188" s="207"/>
      <c r="G188" s="172">
        <f>G189</f>
        <v>0</v>
      </c>
    </row>
    <row r="189" spans="1:7" ht="27.75" hidden="1" customHeight="1" x14ac:dyDescent="0.2">
      <c r="A189" s="174" t="s">
        <v>260</v>
      </c>
      <c r="B189" s="206">
        <v>330</v>
      </c>
      <c r="C189" s="207" t="s">
        <v>102</v>
      </c>
      <c r="D189" s="207" t="s">
        <v>233</v>
      </c>
      <c r="E189" s="207" t="s">
        <v>419</v>
      </c>
      <c r="F189" s="207" t="s">
        <v>164</v>
      </c>
      <c r="G189" s="172"/>
    </row>
    <row r="190" spans="1:7" ht="27.75" hidden="1" customHeight="1" x14ac:dyDescent="0.2">
      <c r="A190" s="23" t="s">
        <v>420</v>
      </c>
      <c r="B190" s="205">
        <v>330</v>
      </c>
      <c r="C190" s="32" t="s">
        <v>102</v>
      </c>
      <c r="D190" s="32" t="s">
        <v>233</v>
      </c>
      <c r="E190" s="32" t="s">
        <v>421</v>
      </c>
      <c r="F190" s="32"/>
      <c r="G190" s="172">
        <f>G191</f>
        <v>0</v>
      </c>
    </row>
    <row r="191" spans="1:7" ht="27.75" hidden="1" customHeight="1" x14ac:dyDescent="0.2">
      <c r="A191" s="23" t="s">
        <v>260</v>
      </c>
      <c r="B191" s="205">
        <v>330</v>
      </c>
      <c r="C191" s="32" t="s">
        <v>102</v>
      </c>
      <c r="D191" s="32" t="s">
        <v>233</v>
      </c>
      <c r="E191" s="32" t="s">
        <v>421</v>
      </c>
      <c r="F191" s="32" t="s">
        <v>164</v>
      </c>
      <c r="G191" s="172">
        <v>0</v>
      </c>
    </row>
    <row r="192" spans="1:7" s="21" customFormat="1" ht="24" customHeight="1" x14ac:dyDescent="0.2">
      <c r="A192" s="38" t="s">
        <v>368</v>
      </c>
      <c r="B192" s="203">
        <v>330</v>
      </c>
      <c r="C192" s="204" t="s">
        <v>102</v>
      </c>
      <c r="D192" s="204" t="s">
        <v>102</v>
      </c>
      <c r="E192" s="204"/>
      <c r="F192" s="204"/>
      <c r="G192" s="171">
        <f>G193+G199</f>
        <v>52.4</v>
      </c>
    </row>
    <row r="193" spans="1:7" ht="51.75" hidden="1" customHeight="1" x14ac:dyDescent="0.2">
      <c r="A193" s="174" t="s">
        <v>463</v>
      </c>
      <c r="B193" s="205">
        <v>330</v>
      </c>
      <c r="C193" s="32" t="s">
        <v>102</v>
      </c>
      <c r="D193" s="32" t="s">
        <v>102</v>
      </c>
      <c r="E193" s="32" t="s">
        <v>466</v>
      </c>
      <c r="F193" s="32"/>
      <c r="G193" s="172">
        <f>G194</f>
        <v>0</v>
      </c>
    </row>
    <row r="194" spans="1:7" ht="48.75" hidden="1" customHeight="1" x14ac:dyDescent="0.2">
      <c r="A194" s="174" t="s">
        <v>472</v>
      </c>
      <c r="B194" s="205">
        <v>330</v>
      </c>
      <c r="C194" s="32" t="s">
        <v>102</v>
      </c>
      <c r="D194" s="32" t="s">
        <v>102</v>
      </c>
      <c r="E194" s="32" t="s">
        <v>518</v>
      </c>
      <c r="F194" s="32"/>
      <c r="G194" s="172">
        <f>G195+G197</f>
        <v>0</v>
      </c>
    </row>
    <row r="195" spans="1:7" ht="27.75" hidden="1" customHeight="1" x14ac:dyDescent="0.2">
      <c r="A195" s="174" t="s">
        <v>583</v>
      </c>
      <c r="B195" s="205">
        <v>330</v>
      </c>
      <c r="C195" s="32" t="s">
        <v>102</v>
      </c>
      <c r="D195" s="32" t="s">
        <v>102</v>
      </c>
      <c r="E195" s="32" t="s">
        <v>518</v>
      </c>
      <c r="F195" s="32"/>
      <c r="G195" s="172">
        <f>G196</f>
        <v>0</v>
      </c>
    </row>
    <row r="196" spans="1:7" ht="27.75" hidden="1" customHeight="1" x14ac:dyDescent="0.2">
      <c r="A196" s="174" t="s">
        <v>260</v>
      </c>
      <c r="B196" s="205">
        <v>330</v>
      </c>
      <c r="C196" s="32" t="s">
        <v>102</v>
      </c>
      <c r="D196" s="32" t="s">
        <v>102</v>
      </c>
      <c r="E196" s="32" t="s">
        <v>518</v>
      </c>
      <c r="F196" s="32" t="s">
        <v>164</v>
      </c>
      <c r="G196" s="172"/>
    </row>
    <row r="197" spans="1:7" ht="27.75" hidden="1" customHeight="1" x14ac:dyDescent="0.2">
      <c r="A197" s="174" t="s">
        <v>584</v>
      </c>
      <c r="B197" s="205">
        <v>330</v>
      </c>
      <c r="C197" s="32" t="s">
        <v>102</v>
      </c>
      <c r="D197" s="32" t="s">
        <v>102</v>
      </c>
      <c r="E197" s="32" t="s">
        <v>518</v>
      </c>
      <c r="F197" s="32"/>
      <c r="G197" s="172">
        <f>G198</f>
        <v>0</v>
      </c>
    </row>
    <row r="198" spans="1:7" ht="3.75" hidden="1" customHeight="1" x14ac:dyDescent="0.2">
      <c r="A198" s="174" t="s">
        <v>260</v>
      </c>
      <c r="B198" s="205">
        <v>330</v>
      </c>
      <c r="C198" s="32" t="s">
        <v>102</v>
      </c>
      <c r="D198" s="32" t="s">
        <v>102</v>
      </c>
      <c r="E198" s="32" t="s">
        <v>518</v>
      </c>
      <c r="F198" s="32" t="s">
        <v>164</v>
      </c>
      <c r="G198" s="172"/>
    </row>
    <row r="199" spans="1:7" ht="14.25" customHeight="1" x14ac:dyDescent="0.2">
      <c r="A199" s="23" t="s">
        <v>183</v>
      </c>
      <c r="B199" s="205">
        <v>330</v>
      </c>
      <c r="C199" s="32" t="s">
        <v>102</v>
      </c>
      <c r="D199" s="32" t="s">
        <v>102</v>
      </c>
      <c r="E199" s="32" t="s">
        <v>86</v>
      </c>
      <c r="F199" s="32"/>
      <c r="G199" s="172">
        <f>SUM(G201)</f>
        <v>52.4</v>
      </c>
    </row>
    <row r="200" spans="1:7" ht="27.75" customHeight="1" x14ac:dyDescent="0.2">
      <c r="A200" s="23" t="s">
        <v>367</v>
      </c>
      <c r="B200" s="205">
        <v>330</v>
      </c>
      <c r="C200" s="32" t="s">
        <v>102</v>
      </c>
      <c r="D200" s="32" t="s">
        <v>102</v>
      </c>
      <c r="E200" s="32" t="s">
        <v>510</v>
      </c>
      <c r="F200" s="32"/>
      <c r="G200" s="172">
        <f>G201</f>
        <v>52.4</v>
      </c>
    </row>
    <row r="201" spans="1:7" ht="14.25" customHeight="1" x14ac:dyDescent="0.2">
      <c r="A201" s="23" t="s">
        <v>250</v>
      </c>
      <c r="B201" s="205">
        <v>330</v>
      </c>
      <c r="C201" s="32" t="s">
        <v>102</v>
      </c>
      <c r="D201" s="32" t="s">
        <v>102</v>
      </c>
      <c r="E201" s="32" t="s">
        <v>510</v>
      </c>
      <c r="F201" s="32" t="s">
        <v>251</v>
      </c>
      <c r="G201" s="172">
        <v>52.4</v>
      </c>
    </row>
    <row r="202" spans="1:7" ht="27.75" hidden="1" customHeight="1" x14ac:dyDescent="0.2">
      <c r="A202" s="174" t="s">
        <v>250</v>
      </c>
      <c r="B202" s="205">
        <v>330</v>
      </c>
      <c r="C202" s="32" t="s">
        <v>102</v>
      </c>
      <c r="D202" s="32" t="s">
        <v>102</v>
      </c>
      <c r="E202" s="32" t="s">
        <v>535</v>
      </c>
      <c r="F202" s="32" t="s">
        <v>251</v>
      </c>
      <c r="G202" s="172"/>
    </row>
    <row r="203" spans="1:7" ht="27.75" hidden="1" customHeight="1" x14ac:dyDescent="0.2">
      <c r="A203" s="23" t="s">
        <v>367</v>
      </c>
      <c r="B203" s="205">
        <v>330</v>
      </c>
      <c r="C203" s="32" t="s">
        <v>102</v>
      </c>
      <c r="D203" s="32" t="s">
        <v>102</v>
      </c>
      <c r="E203" s="32" t="s">
        <v>510</v>
      </c>
      <c r="F203" s="32"/>
      <c r="G203" s="172"/>
    </row>
    <row r="204" spans="1:7" ht="27.75" hidden="1" customHeight="1" x14ac:dyDescent="0.2">
      <c r="A204" s="23" t="s">
        <v>250</v>
      </c>
      <c r="B204" s="205">
        <v>330</v>
      </c>
      <c r="C204" s="32" t="s">
        <v>102</v>
      </c>
      <c r="D204" s="32" t="s">
        <v>102</v>
      </c>
      <c r="E204" s="32" t="s">
        <v>510</v>
      </c>
      <c r="F204" s="32" t="s">
        <v>251</v>
      </c>
      <c r="G204" s="172"/>
    </row>
    <row r="205" spans="1:7" s="214" customFormat="1" ht="27.75" customHeight="1" x14ac:dyDescent="0.25">
      <c r="A205" s="211" t="s">
        <v>104</v>
      </c>
      <c r="B205" s="212">
        <v>330</v>
      </c>
      <c r="C205" s="213" t="s">
        <v>97</v>
      </c>
      <c r="D205" s="213"/>
      <c r="E205" s="213"/>
      <c r="F205" s="213"/>
      <c r="G205" s="216">
        <f>G206+G214+G221</f>
        <v>2463.2000000000003</v>
      </c>
    </row>
    <row r="206" spans="1:7" s="21" customFormat="1" ht="27.75" customHeight="1" x14ac:dyDescent="0.2">
      <c r="A206" s="38" t="s">
        <v>105</v>
      </c>
      <c r="B206" s="203">
        <v>330</v>
      </c>
      <c r="C206" s="204" t="s">
        <v>97</v>
      </c>
      <c r="D206" s="204" t="s">
        <v>231</v>
      </c>
      <c r="E206" s="204"/>
      <c r="F206" s="204"/>
      <c r="G206" s="171">
        <f>G207+G211</f>
        <v>2024.9</v>
      </c>
    </row>
    <row r="207" spans="1:7" s="21" customFormat="1" ht="38.25" customHeight="1" x14ac:dyDescent="0.2">
      <c r="A207" s="23" t="s">
        <v>504</v>
      </c>
      <c r="B207" s="205">
        <v>330</v>
      </c>
      <c r="C207" s="32" t="s">
        <v>97</v>
      </c>
      <c r="D207" s="32" t="s">
        <v>231</v>
      </c>
      <c r="E207" s="32" t="s">
        <v>259</v>
      </c>
      <c r="F207" s="32"/>
      <c r="G207" s="172">
        <f>G208</f>
        <v>2024.9</v>
      </c>
    </row>
    <row r="208" spans="1:7" s="21" customFormat="1" ht="27.75" customHeight="1" x14ac:dyDescent="0.2">
      <c r="A208" s="23" t="s">
        <v>438</v>
      </c>
      <c r="B208" s="205">
        <v>330</v>
      </c>
      <c r="C208" s="32" t="s">
        <v>97</v>
      </c>
      <c r="D208" s="32" t="s">
        <v>231</v>
      </c>
      <c r="E208" s="32" t="s">
        <v>258</v>
      </c>
      <c r="F208" s="32"/>
      <c r="G208" s="172">
        <f>G209</f>
        <v>2024.9</v>
      </c>
    </row>
    <row r="209" spans="1:7" s="21" customFormat="1" ht="42.75" customHeight="1" x14ac:dyDescent="0.2">
      <c r="A209" s="23" t="s">
        <v>403</v>
      </c>
      <c r="B209" s="205">
        <v>330</v>
      </c>
      <c r="C209" s="32" t="s">
        <v>97</v>
      </c>
      <c r="D209" s="32" t="s">
        <v>231</v>
      </c>
      <c r="E209" s="32" t="s">
        <v>505</v>
      </c>
      <c r="F209" s="32"/>
      <c r="G209" s="172">
        <f>G210</f>
        <v>2024.9</v>
      </c>
    </row>
    <row r="210" spans="1:7" s="21" customFormat="1" ht="14.25" customHeight="1" x14ac:dyDescent="0.2">
      <c r="A210" s="23" t="s">
        <v>252</v>
      </c>
      <c r="B210" s="205">
        <v>330</v>
      </c>
      <c r="C210" s="32" t="s">
        <v>97</v>
      </c>
      <c r="D210" s="32" t="s">
        <v>231</v>
      </c>
      <c r="E210" s="32" t="s">
        <v>505</v>
      </c>
      <c r="F210" s="32" t="s">
        <v>167</v>
      </c>
      <c r="G210" s="172">
        <v>2024.9</v>
      </c>
    </row>
    <row r="211" spans="1:7" s="21" customFormat="1" ht="27.75" hidden="1" customHeight="1" x14ac:dyDescent="0.2">
      <c r="A211" s="174" t="s">
        <v>183</v>
      </c>
      <c r="B211" s="206">
        <v>330</v>
      </c>
      <c r="C211" s="207" t="s">
        <v>97</v>
      </c>
      <c r="D211" s="207" t="s">
        <v>231</v>
      </c>
      <c r="E211" s="207" t="s">
        <v>86</v>
      </c>
      <c r="F211" s="207"/>
      <c r="G211" s="172">
        <f>G212</f>
        <v>0</v>
      </c>
    </row>
    <row r="212" spans="1:7" ht="27.75" hidden="1" customHeight="1" x14ac:dyDescent="0.2">
      <c r="A212" s="174" t="s">
        <v>356</v>
      </c>
      <c r="B212" s="206">
        <v>330</v>
      </c>
      <c r="C212" s="207" t="s">
        <v>97</v>
      </c>
      <c r="D212" s="207" t="s">
        <v>231</v>
      </c>
      <c r="E212" s="207" t="s">
        <v>357</v>
      </c>
      <c r="F212" s="207"/>
      <c r="G212" s="172">
        <f>G213</f>
        <v>0</v>
      </c>
    </row>
    <row r="213" spans="1:7" ht="27.75" hidden="1" customHeight="1" x14ac:dyDescent="0.2">
      <c r="A213" s="174" t="s">
        <v>252</v>
      </c>
      <c r="B213" s="206">
        <v>330</v>
      </c>
      <c r="C213" s="207" t="s">
        <v>97</v>
      </c>
      <c r="D213" s="207" t="s">
        <v>231</v>
      </c>
      <c r="E213" s="207" t="s">
        <v>357</v>
      </c>
      <c r="F213" s="207" t="s">
        <v>167</v>
      </c>
      <c r="G213" s="172"/>
    </row>
    <row r="214" spans="1:7" s="21" customFormat="1" ht="13.5" customHeight="1" x14ac:dyDescent="0.2">
      <c r="A214" s="222" t="s">
        <v>154</v>
      </c>
      <c r="B214" s="223">
        <v>330</v>
      </c>
      <c r="C214" s="224" t="s">
        <v>97</v>
      </c>
      <c r="D214" s="224" t="s">
        <v>233</v>
      </c>
      <c r="E214" s="224"/>
      <c r="F214" s="224"/>
      <c r="G214" s="171">
        <f>G215+G218</f>
        <v>408</v>
      </c>
    </row>
    <row r="215" spans="1:7" ht="14.25" customHeight="1" x14ac:dyDescent="0.2">
      <c r="A215" s="23" t="s">
        <v>214</v>
      </c>
      <c r="B215" s="205">
        <v>330</v>
      </c>
      <c r="C215" s="205">
        <v>10</v>
      </c>
      <c r="D215" s="225" t="s">
        <v>233</v>
      </c>
      <c r="E215" s="205" t="s">
        <v>84</v>
      </c>
      <c r="F215" s="205"/>
      <c r="G215" s="226">
        <f>G216</f>
        <v>408</v>
      </c>
    </row>
    <row r="216" spans="1:7" ht="62.25" customHeight="1" x14ac:dyDescent="0.2">
      <c r="A216" s="23" t="s">
        <v>194</v>
      </c>
      <c r="B216" s="205">
        <v>330</v>
      </c>
      <c r="C216" s="205">
        <v>10</v>
      </c>
      <c r="D216" s="225" t="s">
        <v>233</v>
      </c>
      <c r="E216" s="205" t="s">
        <v>92</v>
      </c>
      <c r="F216" s="205"/>
      <c r="G216" s="226">
        <f>G217</f>
        <v>408</v>
      </c>
    </row>
    <row r="217" spans="1:7" ht="14.25" customHeight="1" x14ac:dyDescent="0.2">
      <c r="A217" s="23" t="s">
        <v>252</v>
      </c>
      <c r="B217" s="205">
        <v>330</v>
      </c>
      <c r="C217" s="205">
        <v>10</v>
      </c>
      <c r="D217" s="225" t="s">
        <v>233</v>
      </c>
      <c r="E217" s="205" t="s">
        <v>92</v>
      </c>
      <c r="F217" s="205">
        <v>300</v>
      </c>
      <c r="G217" s="226">
        <v>408</v>
      </c>
    </row>
    <row r="218" spans="1:7" ht="27.75" hidden="1" customHeight="1" x14ac:dyDescent="0.2">
      <c r="A218" s="165" t="s">
        <v>183</v>
      </c>
      <c r="B218" s="209">
        <v>330</v>
      </c>
      <c r="C218" s="210" t="s">
        <v>97</v>
      </c>
      <c r="D218" s="210" t="s">
        <v>233</v>
      </c>
      <c r="E218" s="210" t="s">
        <v>86</v>
      </c>
      <c r="F218" s="210"/>
      <c r="G218" s="172">
        <f>G219</f>
        <v>0</v>
      </c>
    </row>
    <row r="219" spans="1:7" ht="27.75" hidden="1" customHeight="1" x14ac:dyDescent="0.2">
      <c r="A219" s="23" t="s">
        <v>480</v>
      </c>
      <c r="B219" s="205">
        <v>330</v>
      </c>
      <c r="C219" s="32" t="s">
        <v>97</v>
      </c>
      <c r="D219" s="32" t="s">
        <v>233</v>
      </c>
      <c r="E219" s="32" t="s">
        <v>481</v>
      </c>
      <c r="F219" s="32"/>
      <c r="G219" s="172">
        <f>G220</f>
        <v>0</v>
      </c>
    </row>
    <row r="220" spans="1:7" ht="27.75" hidden="1" customHeight="1" x14ac:dyDescent="0.2">
      <c r="A220" s="23" t="s">
        <v>252</v>
      </c>
      <c r="B220" s="205">
        <v>330</v>
      </c>
      <c r="C220" s="32" t="s">
        <v>97</v>
      </c>
      <c r="D220" s="32" t="s">
        <v>233</v>
      </c>
      <c r="E220" s="32" t="s">
        <v>481</v>
      </c>
      <c r="F220" s="32" t="s">
        <v>167</v>
      </c>
      <c r="G220" s="172">
        <v>0</v>
      </c>
    </row>
    <row r="221" spans="1:7" s="231" customFormat="1" x14ac:dyDescent="0.2">
      <c r="A221" s="199" t="s">
        <v>371</v>
      </c>
      <c r="B221" s="203">
        <v>330</v>
      </c>
      <c r="C221" s="227" t="s">
        <v>97</v>
      </c>
      <c r="D221" s="228" t="s">
        <v>113</v>
      </c>
      <c r="E221" s="228"/>
      <c r="F221" s="229"/>
      <c r="G221" s="230">
        <f>G222</f>
        <v>30.3</v>
      </c>
    </row>
    <row r="222" spans="1:7" s="236" customFormat="1" ht="14.25" customHeight="1" x14ac:dyDescent="0.2">
      <c r="A222" s="200" t="s">
        <v>183</v>
      </c>
      <c r="B222" s="205">
        <v>330</v>
      </c>
      <c r="C222" s="232" t="s">
        <v>97</v>
      </c>
      <c r="D222" s="233" t="s">
        <v>113</v>
      </c>
      <c r="E222" s="233" t="s">
        <v>86</v>
      </c>
      <c r="F222" s="234"/>
      <c r="G222" s="235">
        <f>G223+G225</f>
        <v>30.3</v>
      </c>
    </row>
    <row r="223" spans="1:7" s="236" customFormat="1" ht="34.5" customHeight="1" x14ac:dyDescent="0.2">
      <c r="A223" s="201" t="s">
        <v>581</v>
      </c>
      <c r="B223" s="205">
        <v>330</v>
      </c>
      <c r="C223" s="232" t="s">
        <v>97</v>
      </c>
      <c r="D223" s="233" t="s">
        <v>113</v>
      </c>
      <c r="E223" s="233" t="s">
        <v>338</v>
      </c>
      <c r="F223" s="234"/>
      <c r="G223" s="235">
        <f>G224</f>
        <v>30</v>
      </c>
    </row>
    <row r="224" spans="1:7" s="236" customFormat="1" ht="25.5" x14ac:dyDescent="0.2">
      <c r="A224" s="200" t="s">
        <v>260</v>
      </c>
      <c r="B224" s="205">
        <v>330</v>
      </c>
      <c r="C224" s="232" t="s">
        <v>97</v>
      </c>
      <c r="D224" s="233" t="s">
        <v>113</v>
      </c>
      <c r="E224" s="233" t="s">
        <v>338</v>
      </c>
      <c r="F224" s="234" t="s">
        <v>164</v>
      </c>
      <c r="G224" s="235">
        <v>30</v>
      </c>
    </row>
    <row r="225" spans="1:7" s="236" customFormat="1" ht="38.25" x14ac:dyDescent="0.2">
      <c r="A225" s="201" t="s">
        <v>582</v>
      </c>
      <c r="B225" s="205">
        <v>330</v>
      </c>
      <c r="C225" s="232" t="s">
        <v>97</v>
      </c>
      <c r="D225" s="233" t="s">
        <v>113</v>
      </c>
      <c r="E225" s="233" t="s">
        <v>361</v>
      </c>
      <c r="F225" s="234"/>
      <c r="G225" s="235">
        <f>G226</f>
        <v>0.3</v>
      </c>
    </row>
    <row r="226" spans="1:7" s="236" customFormat="1" ht="25.5" x14ac:dyDescent="0.2">
      <c r="A226" s="200" t="s">
        <v>260</v>
      </c>
      <c r="B226" s="205">
        <v>330</v>
      </c>
      <c r="C226" s="232" t="s">
        <v>97</v>
      </c>
      <c r="D226" s="233" t="s">
        <v>113</v>
      </c>
      <c r="E226" s="233" t="s">
        <v>361</v>
      </c>
      <c r="F226" s="234" t="s">
        <v>164</v>
      </c>
      <c r="G226" s="235">
        <v>0.3</v>
      </c>
    </row>
    <row r="227" spans="1:7" ht="27.75" hidden="1" customHeight="1" x14ac:dyDescent="0.2">
      <c r="A227" s="23" t="s">
        <v>153</v>
      </c>
      <c r="B227" s="205">
        <v>330</v>
      </c>
      <c r="C227" s="32" t="s">
        <v>106</v>
      </c>
      <c r="D227" s="32"/>
      <c r="E227" s="32"/>
      <c r="F227" s="32"/>
      <c r="G227" s="172">
        <f>G228</f>
        <v>0</v>
      </c>
    </row>
    <row r="228" spans="1:7" ht="27.75" hidden="1" customHeight="1" x14ac:dyDescent="0.2">
      <c r="A228" s="23" t="s">
        <v>197</v>
      </c>
      <c r="B228" s="205">
        <v>330</v>
      </c>
      <c r="C228" s="32" t="s">
        <v>106</v>
      </c>
      <c r="D228" s="32" t="s">
        <v>231</v>
      </c>
      <c r="E228" s="32"/>
      <c r="F228" s="32"/>
      <c r="G228" s="172">
        <f>G229</f>
        <v>0</v>
      </c>
    </row>
    <row r="229" spans="1:7" ht="27.75" hidden="1" customHeight="1" x14ac:dyDescent="0.2">
      <c r="A229" s="23" t="s">
        <v>183</v>
      </c>
      <c r="B229" s="205">
        <v>330</v>
      </c>
      <c r="C229" s="32" t="s">
        <v>106</v>
      </c>
      <c r="D229" s="32" t="s">
        <v>231</v>
      </c>
      <c r="E229" s="32" t="s">
        <v>86</v>
      </c>
      <c r="F229" s="32"/>
      <c r="G229" s="172">
        <f>G230</f>
        <v>0</v>
      </c>
    </row>
    <row r="230" spans="1:7" ht="27.75" hidden="1" customHeight="1" x14ac:dyDescent="0.2">
      <c r="A230" s="23" t="s">
        <v>221</v>
      </c>
      <c r="B230" s="205">
        <v>330</v>
      </c>
      <c r="C230" s="32" t="s">
        <v>106</v>
      </c>
      <c r="D230" s="32" t="s">
        <v>231</v>
      </c>
      <c r="E230" s="32" t="s">
        <v>317</v>
      </c>
      <c r="F230" s="32"/>
      <c r="G230" s="172">
        <f>G231</f>
        <v>0</v>
      </c>
    </row>
    <row r="231" spans="1:7" ht="27.75" hidden="1" customHeight="1" x14ac:dyDescent="0.2">
      <c r="A231" s="23" t="s">
        <v>260</v>
      </c>
      <c r="B231" s="205">
        <v>330</v>
      </c>
      <c r="C231" s="32" t="s">
        <v>106</v>
      </c>
      <c r="D231" s="32" t="s">
        <v>231</v>
      </c>
      <c r="E231" s="32" t="s">
        <v>317</v>
      </c>
      <c r="F231" s="32" t="s">
        <v>164</v>
      </c>
      <c r="G231" s="172">
        <v>0</v>
      </c>
    </row>
    <row r="232" spans="1:7" ht="62.25" hidden="1" customHeight="1" x14ac:dyDescent="0.2">
      <c r="A232" s="23" t="s">
        <v>260</v>
      </c>
      <c r="B232" s="205">
        <v>330</v>
      </c>
      <c r="C232" s="32" t="s">
        <v>97</v>
      </c>
      <c r="D232" s="32" t="s">
        <v>233</v>
      </c>
      <c r="E232" s="32" t="s">
        <v>92</v>
      </c>
      <c r="F232" s="32" t="s">
        <v>164</v>
      </c>
      <c r="G232" s="217"/>
    </row>
    <row r="233" spans="1:7" ht="78" customHeight="1" x14ac:dyDescent="0.2">
      <c r="A233" s="194"/>
      <c r="B233" s="176"/>
      <c r="E233" s="323"/>
      <c r="F233" s="323"/>
      <c r="G233" s="323"/>
    </row>
    <row r="234" spans="1:7" s="161" customFormat="1" ht="12.75" customHeight="1" x14ac:dyDescent="0.2">
      <c r="A234" s="194"/>
      <c r="B234" s="176"/>
      <c r="C234" s="192"/>
      <c r="D234" s="192"/>
      <c r="E234" s="324"/>
      <c r="F234" s="324"/>
      <c r="G234" s="324"/>
    </row>
    <row r="235" spans="1:7" s="161" customFormat="1" x14ac:dyDescent="0.2">
      <c r="A235" s="194"/>
      <c r="B235" s="176"/>
      <c r="C235" s="192"/>
      <c r="D235" s="192"/>
      <c r="E235" s="192"/>
      <c r="F235" s="192"/>
      <c r="G235" s="237"/>
    </row>
    <row r="236" spans="1:7" s="161" customFormat="1" x14ac:dyDescent="0.2">
      <c r="A236" s="178"/>
      <c r="B236" s="170"/>
      <c r="C236" s="192"/>
      <c r="D236" s="192"/>
      <c r="E236" s="192"/>
      <c r="F236" s="192"/>
      <c r="G236" s="237"/>
    </row>
  </sheetData>
  <mergeCells count="7">
    <mergeCell ref="A2:G2"/>
    <mergeCell ref="F1:G1"/>
    <mergeCell ref="E233:G233"/>
    <mergeCell ref="E234:G234"/>
    <mergeCell ref="F6:G6"/>
    <mergeCell ref="A5:G5"/>
    <mergeCell ref="A3:G3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83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topLeftCell="A3" zoomScaleNormal="100" workbookViewId="0">
      <selection activeCell="B10" sqref="B10:B182"/>
    </sheetView>
  </sheetViews>
  <sheetFormatPr defaultRowHeight="11.25" x14ac:dyDescent="0.2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 x14ac:dyDescent="0.2">
      <c r="A1" s="73"/>
      <c r="B1" s="73"/>
      <c r="C1" s="73"/>
      <c r="D1" s="73"/>
      <c r="E1" s="73"/>
      <c r="F1" s="334" t="s">
        <v>35</v>
      </c>
      <c r="G1" s="335"/>
      <c r="H1" s="335"/>
    </row>
    <row r="2" spans="1:8" s="74" customFormat="1" ht="15" customHeight="1" x14ac:dyDescent="0.2">
      <c r="A2" s="282" t="s">
        <v>413</v>
      </c>
      <c r="B2" s="282"/>
      <c r="C2" s="282"/>
      <c r="D2" s="282"/>
      <c r="E2" s="282"/>
      <c r="F2" s="282"/>
      <c r="G2" s="282"/>
      <c r="H2" s="335"/>
    </row>
    <row r="3" spans="1:8" s="74" customFormat="1" ht="13.35" customHeight="1" x14ac:dyDescent="0.2">
      <c r="A3" s="282" t="s">
        <v>394</v>
      </c>
      <c r="B3" s="282"/>
      <c r="C3" s="282"/>
      <c r="D3" s="282"/>
      <c r="E3" s="282"/>
      <c r="F3" s="282"/>
      <c r="G3" s="282"/>
      <c r="H3" s="335"/>
    </row>
    <row r="4" spans="1:8" s="74" customFormat="1" ht="13.35" customHeight="1" x14ac:dyDescent="0.2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 x14ac:dyDescent="0.3">
      <c r="A5" s="336" t="s">
        <v>0</v>
      </c>
      <c r="B5" s="336"/>
      <c r="C5" s="336"/>
      <c r="D5" s="336"/>
      <c r="E5" s="336"/>
      <c r="F5" s="336"/>
      <c r="G5" s="336"/>
      <c r="H5" s="337"/>
    </row>
    <row r="6" spans="1:8" s="76" customFormat="1" ht="15" customHeight="1" x14ac:dyDescent="0.3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 x14ac:dyDescent="0.2">
      <c r="A7" s="286" t="s">
        <v>224</v>
      </c>
      <c r="B7" s="286" t="s">
        <v>151</v>
      </c>
      <c r="C7" s="330" t="s">
        <v>225</v>
      </c>
      <c r="D7" s="330" t="s">
        <v>226</v>
      </c>
      <c r="E7" s="293" t="s">
        <v>227</v>
      </c>
      <c r="F7" s="293" t="s">
        <v>228</v>
      </c>
      <c r="G7" s="327" t="s">
        <v>235</v>
      </c>
      <c r="H7" s="327"/>
    </row>
    <row r="8" spans="1:8" s="22" customFormat="1" ht="13.5" customHeight="1" x14ac:dyDescent="0.2">
      <c r="A8" s="329"/>
      <c r="B8" s="329"/>
      <c r="C8" s="326"/>
      <c r="D8" s="326"/>
      <c r="E8" s="326"/>
      <c r="F8" s="326"/>
      <c r="G8" s="80" t="s">
        <v>398</v>
      </c>
      <c r="H8" s="80" t="s">
        <v>399</v>
      </c>
    </row>
    <row r="9" spans="1:8" s="22" customFormat="1" ht="12.75" x14ac:dyDescent="0.2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 x14ac:dyDescent="0.2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 x14ac:dyDescent="0.2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 x14ac:dyDescent="0.2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 x14ac:dyDescent="0.2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 x14ac:dyDescent="0.2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 x14ac:dyDescent="0.2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 x14ac:dyDescent="0.2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 x14ac:dyDescent="0.2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 x14ac:dyDescent="0.2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 x14ac:dyDescent="0.2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 x14ac:dyDescent="0.2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 x14ac:dyDescent="0.2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 x14ac:dyDescent="0.2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 x14ac:dyDescent="0.2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 x14ac:dyDescent="0.2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 x14ac:dyDescent="0.2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 x14ac:dyDescent="0.2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 x14ac:dyDescent="0.2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 x14ac:dyDescent="0.2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 x14ac:dyDescent="0.2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 x14ac:dyDescent="0.2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 x14ac:dyDescent="0.2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 x14ac:dyDescent="0.2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 x14ac:dyDescent="0.2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 x14ac:dyDescent="0.2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 x14ac:dyDescent="0.2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 x14ac:dyDescent="0.2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 x14ac:dyDescent="0.2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 x14ac:dyDescent="0.2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 x14ac:dyDescent="0.2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 x14ac:dyDescent="0.2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 x14ac:dyDescent="0.2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 x14ac:dyDescent="0.2">
      <c r="A42" s="286" t="s">
        <v>224</v>
      </c>
      <c r="B42" s="331" t="s">
        <v>151</v>
      </c>
      <c r="C42" s="330" t="s">
        <v>225</v>
      </c>
      <c r="D42" s="330" t="s">
        <v>226</v>
      </c>
      <c r="E42" s="293" t="s">
        <v>227</v>
      </c>
      <c r="F42" s="293" t="s">
        <v>228</v>
      </c>
      <c r="G42" s="327" t="s">
        <v>235</v>
      </c>
      <c r="H42" s="327"/>
    </row>
    <row r="43" spans="1:8" s="22" customFormat="1" ht="13.5" customHeight="1" x14ac:dyDescent="0.2">
      <c r="A43" s="329"/>
      <c r="B43" s="332"/>
      <c r="C43" s="326"/>
      <c r="D43" s="326"/>
      <c r="E43" s="326"/>
      <c r="F43" s="326"/>
      <c r="G43" s="80" t="s">
        <v>398</v>
      </c>
      <c r="H43" s="80" t="s">
        <v>399</v>
      </c>
    </row>
    <row r="44" spans="1:8" s="22" customFormat="1" ht="13.5" customHeight="1" x14ac:dyDescent="0.2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 x14ac:dyDescent="0.2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 x14ac:dyDescent="0.2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 x14ac:dyDescent="0.2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 x14ac:dyDescent="0.2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 x14ac:dyDescent="0.2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 x14ac:dyDescent="0.2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 x14ac:dyDescent="0.2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 x14ac:dyDescent="0.2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 x14ac:dyDescent="0.2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 x14ac:dyDescent="0.2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 x14ac:dyDescent="0.2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 x14ac:dyDescent="0.2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 x14ac:dyDescent="0.2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 x14ac:dyDescent="0.2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 x14ac:dyDescent="0.2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 x14ac:dyDescent="0.2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 x14ac:dyDescent="0.2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 x14ac:dyDescent="0.2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 x14ac:dyDescent="0.2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 x14ac:dyDescent="0.2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 x14ac:dyDescent="0.2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 x14ac:dyDescent="0.2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 x14ac:dyDescent="0.2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 x14ac:dyDescent="0.2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 x14ac:dyDescent="0.2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 x14ac:dyDescent="0.2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 x14ac:dyDescent="0.2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 x14ac:dyDescent="0.2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 x14ac:dyDescent="0.2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 x14ac:dyDescent="0.2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 x14ac:dyDescent="0.2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 x14ac:dyDescent="0.2">
      <c r="A76" s="286" t="s">
        <v>224</v>
      </c>
      <c r="B76" s="331" t="s">
        <v>151</v>
      </c>
      <c r="C76" s="330" t="s">
        <v>225</v>
      </c>
      <c r="D76" s="330" t="s">
        <v>226</v>
      </c>
      <c r="E76" s="293" t="s">
        <v>227</v>
      </c>
      <c r="F76" s="293" t="s">
        <v>228</v>
      </c>
      <c r="G76" s="327" t="s">
        <v>235</v>
      </c>
      <c r="H76" s="327"/>
    </row>
    <row r="77" spans="1:8" s="22" customFormat="1" ht="13.5" customHeight="1" x14ac:dyDescent="0.2">
      <c r="A77" s="329"/>
      <c r="B77" s="332"/>
      <c r="C77" s="326"/>
      <c r="D77" s="326"/>
      <c r="E77" s="326"/>
      <c r="F77" s="326"/>
      <c r="G77" s="80" t="s">
        <v>398</v>
      </c>
      <c r="H77" s="80" t="s">
        <v>399</v>
      </c>
    </row>
    <row r="78" spans="1:8" s="22" customFormat="1" ht="24.75" customHeight="1" x14ac:dyDescent="0.2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 x14ac:dyDescent="0.2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 x14ac:dyDescent="0.2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 x14ac:dyDescent="0.2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 x14ac:dyDescent="0.2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 x14ac:dyDescent="0.2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 x14ac:dyDescent="0.2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 x14ac:dyDescent="0.2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 x14ac:dyDescent="0.2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 x14ac:dyDescent="0.2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 x14ac:dyDescent="0.2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 x14ac:dyDescent="0.2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 x14ac:dyDescent="0.2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 x14ac:dyDescent="0.2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 x14ac:dyDescent="0.2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 x14ac:dyDescent="0.2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 x14ac:dyDescent="0.2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 x14ac:dyDescent="0.2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 x14ac:dyDescent="0.2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 x14ac:dyDescent="0.2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 x14ac:dyDescent="0.2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 x14ac:dyDescent="0.2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 x14ac:dyDescent="0.2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 x14ac:dyDescent="0.2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 x14ac:dyDescent="0.2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 x14ac:dyDescent="0.2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 x14ac:dyDescent="0.2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 x14ac:dyDescent="0.2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 x14ac:dyDescent="0.2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 x14ac:dyDescent="0.2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 x14ac:dyDescent="0.2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 x14ac:dyDescent="0.2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 x14ac:dyDescent="0.2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 x14ac:dyDescent="0.2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 x14ac:dyDescent="0.2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 x14ac:dyDescent="0.2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 x14ac:dyDescent="0.2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 x14ac:dyDescent="0.2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 x14ac:dyDescent="0.2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 x14ac:dyDescent="0.2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 x14ac:dyDescent="0.2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 x14ac:dyDescent="0.2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 x14ac:dyDescent="0.2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 x14ac:dyDescent="0.2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 x14ac:dyDescent="0.2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 x14ac:dyDescent="0.2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 x14ac:dyDescent="0.2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 x14ac:dyDescent="0.2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 x14ac:dyDescent="0.2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 x14ac:dyDescent="0.2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 x14ac:dyDescent="0.2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 x14ac:dyDescent="0.2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 x14ac:dyDescent="0.2">
      <c r="A130" s="286" t="s">
        <v>224</v>
      </c>
      <c r="B130" s="331" t="s">
        <v>151</v>
      </c>
      <c r="C130" s="330" t="s">
        <v>225</v>
      </c>
      <c r="D130" s="330" t="s">
        <v>226</v>
      </c>
      <c r="E130" s="293" t="s">
        <v>227</v>
      </c>
      <c r="F130" s="293" t="s">
        <v>228</v>
      </c>
      <c r="G130" s="327" t="s">
        <v>235</v>
      </c>
      <c r="H130" s="327"/>
    </row>
    <row r="131" spans="1:8" s="22" customFormat="1" ht="13.5" customHeight="1" x14ac:dyDescent="0.2">
      <c r="A131" s="329"/>
      <c r="B131" s="332"/>
      <c r="C131" s="326"/>
      <c r="D131" s="326"/>
      <c r="E131" s="326"/>
      <c r="F131" s="326"/>
      <c r="G131" s="80" t="s">
        <v>398</v>
      </c>
      <c r="H131" s="80" t="s">
        <v>399</v>
      </c>
    </row>
    <row r="132" spans="1:8" s="72" customFormat="1" ht="28.5" customHeight="1" x14ac:dyDescent="0.2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 x14ac:dyDescent="0.2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 x14ac:dyDescent="0.2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 x14ac:dyDescent="0.2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 x14ac:dyDescent="0.2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 x14ac:dyDescent="0.2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 x14ac:dyDescent="0.2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 x14ac:dyDescent="0.2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 x14ac:dyDescent="0.2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 x14ac:dyDescent="0.2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 x14ac:dyDescent="0.2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 x14ac:dyDescent="0.2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 x14ac:dyDescent="0.2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 x14ac:dyDescent="0.2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 x14ac:dyDescent="0.2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 x14ac:dyDescent="0.2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 x14ac:dyDescent="0.2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 x14ac:dyDescent="0.2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 x14ac:dyDescent="0.2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 x14ac:dyDescent="0.2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 x14ac:dyDescent="0.2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 x14ac:dyDescent="0.2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 x14ac:dyDescent="0.2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 x14ac:dyDescent="0.2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 x14ac:dyDescent="0.2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 x14ac:dyDescent="0.2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 x14ac:dyDescent="0.2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 x14ac:dyDescent="0.2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 x14ac:dyDescent="0.2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 x14ac:dyDescent="0.2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 x14ac:dyDescent="0.2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 x14ac:dyDescent="0.2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 x14ac:dyDescent="0.2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 x14ac:dyDescent="0.2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 x14ac:dyDescent="0.2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 x14ac:dyDescent="0.2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 x14ac:dyDescent="0.2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 x14ac:dyDescent="0.2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 x14ac:dyDescent="0.2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 x14ac:dyDescent="0.2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 x14ac:dyDescent="0.2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 x14ac:dyDescent="0.2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 x14ac:dyDescent="0.2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 x14ac:dyDescent="0.2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 x14ac:dyDescent="0.2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 x14ac:dyDescent="0.2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 x14ac:dyDescent="0.2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 x14ac:dyDescent="0.2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 x14ac:dyDescent="0.2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 x14ac:dyDescent="0.2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 x14ac:dyDescent="0.2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 x14ac:dyDescent="0.2">
      <c r="A183" s="110"/>
      <c r="B183" s="110"/>
      <c r="C183" s="111"/>
      <c r="D183" s="111"/>
      <c r="E183" s="333"/>
      <c r="F183" s="333"/>
      <c r="G183" s="333"/>
      <c r="H183" s="112"/>
    </row>
    <row r="184" spans="1:8" s="10" customFormat="1" ht="12.75" x14ac:dyDescent="0.2">
      <c r="A184" s="110"/>
      <c r="B184" s="110"/>
      <c r="C184" s="111"/>
      <c r="D184" s="111"/>
      <c r="E184" s="328"/>
      <c r="F184" s="328"/>
      <c r="G184" s="328"/>
      <c r="H184" s="70"/>
    </row>
    <row r="185" spans="1:8" s="10" customFormat="1" ht="12.75" x14ac:dyDescent="0.2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A130:A131"/>
    <mergeCell ref="B130:B131"/>
    <mergeCell ref="C130:C131"/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  <mergeCell ref="D76:D77"/>
    <mergeCell ref="E76:E77"/>
    <mergeCell ref="E183:G183"/>
    <mergeCell ref="G76:H76"/>
    <mergeCell ref="F76:F77"/>
    <mergeCell ref="F130:F131"/>
    <mergeCell ref="G130:H130"/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20" zoomScaleNormal="100" zoomScaleSheetLayoutView="120" workbookViewId="0">
      <selection activeCell="A3" sqref="A3:E3"/>
    </sheetView>
  </sheetViews>
  <sheetFormatPr defaultRowHeight="11.25" x14ac:dyDescent="0.2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s="120" customFormat="1" ht="13.35" customHeight="1" x14ac:dyDescent="0.2">
      <c r="A1" s="73"/>
      <c r="B1" s="73"/>
      <c r="C1" s="282" t="s">
        <v>437</v>
      </c>
      <c r="D1" s="282"/>
      <c r="E1" s="282"/>
    </row>
    <row r="2" spans="1:8" s="120" customFormat="1" ht="12.75" customHeight="1" x14ac:dyDescent="0.2">
      <c r="A2" s="338" t="s">
        <v>575</v>
      </c>
      <c r="B2" s="339"/>
      <c r="C2" s="339"/>
      <c r="D2" s="339"/>
      <c r="E2" s="339"/>
    </row>
    <row r="3" spans="1:8" s="132" customFormat="1" ht="15" customHeight="1" x14ac:dyDescent="0.2">
      <c r="A3" s="282" t="s">
        <v>597</v>
      </c>
      <c r="B3" s="282"/>
      <c r="C3" s="282"/>
      <c r="D3" s="282"/>
      <c r="E3" s="282"/>
    </row>
    <row r="4" spans="1:8" s="132" customFormat="1" ht="12.75" customHeight="1" x14ac:dyDescent="0.2">
      <c r="A4" s="282"/>
      <c r="B4" s="282"/>
      <c r="C4" s="282"/>
      <c r="D4" s="282"/>
      <c r="E4" s="282"/>
    </row>
    <row r="5" spans="1:8" s="132" customFormat="1" ht="15" customHeight="1" x14ac:dyDescent="0.2">
      <c r="A5" s="283"/>
      <c r="B5" s="283"/>
      <c r="C5" s="283"/>
      <c r="D5" s="283"/>
      <c r="E5" s="283"/>
    </row>
    <row r="6" spans="1:8" s="133" customFormat="1" ht="35.25" customHeight="1" x14ac:dyDescent="0.3">
      <c r="A6" s="336" t="s">
        <v>545</v>
      </c>
      <c r="B6" s="336"/>
      <c r="C6" s="336"/>
      <c r="D6" s="336"/>
      <c r="E6" s="336"/>
      <c r="F6" s="122"/>
      <c r="G6" s="122"/>
      <c r="H6" s="122"/>
    </row>
    <row r="7" spans="1:8" s="133" customFormat="1" ht="15" customHeight="1" x14ac:dyDescent="0.3">
      <c r="A7" s="2"/>
      <c r="B7" s="2"/>
      <c r="C7" s="2"/>
      <c r="D7" s="2"/>
      <c r="E7" s="2"/>
      <c r="F7" s="122"/>
      <c r="G7" s="122"/>
      <c r="H7" s="122"/>
    </row>
    <row r="8" spans="1:8" s="121" customFormat="1" x14ac:dyDescent="0.2">
      <c r="A8" s="77"/>
      <c r="B8" s="77"/>
      <c r="C8" s="78"/>
      <c r="D8" s="78"/>
      <c r="E8" s="84"/>
    </row>
    <row r="9" spans="1:8" s="121" customFormat="1" ht="63" customHeight="1" x14ac:dyDescent="0.2">
      <c r="A9" s="3" t="s">
        <v>224</v>
      </c>
      <c r="B9" s="3" t="s">
        <v>151</v>
      </c>
      <c r="C9" s="79" t="s">
        <v>225</v>
      </c>
      <c r="D9" s="79" t="s">
        <v>226</v>
      </c>
      <c r="E9" s="80" t="s">
        <v>235</v>
      </c>
    </row>
    <row r="10" spans="1:8" s="121" customFormat="1" ht="12.75" x14ac:dyDescent="0.2">
      <c r="A10" s="23" t="s">
        <v>229</v>
      </c>
      <c r="B10" s="134"/>
      <c r="C10" s="135"/>
      <c r="D10" s="135"/>
      <c r="E10" s="151">
        <f>E11+E19+E21+E25+E33+E42+E46</f>
        <v>25975.1</v>
      </c>
      <c r="F10" s="144"/>
      <c r="H10" s="144"/>
    </row>
    <row r="11" spans="1:8" s="136" customFormat="1" ht="12.75" x14ac:dyDescent="0.2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15901.400000000001</v>
      </c>
      <c r="F11" s="145"/>
    </row>
    <row r="12" spans="1:8" s="121" customFormat="1" ht="12.75" customHeight="1" x14ac:dyDescent="0.2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(прил.2)'!G11</f>
        <v>3133.1</v>
      </c>
      <c r="F12" s="144"/>
    </row>
    <row r="13" spans="1:8" s="121" customFormat="1" ht="27.75" hidden="1" customHeight="1" x14ac:dyDescent="0.2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(прил.2)'!G15</f>
        <v>0</v>
      </c>
      <c r="F13" s="144"/>
    </row>
    <row r="14" spans="1:8" s="121" customFormat="1" ht="42.75" customHeight="1" x14ac:dyDescent="0.2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(прил.2)'!G21</f>
        <v>10224</v>
      </c>
      <c r="F14" s="144"/>
      <c r="G14" s="146"/>
    </row>
    <row r="15" spans="1:8" s="121" customFormat="1" ht="26.25" customHeight="1" x14ac:dyDescent="0.2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(прил.2)'!G33</f>
        <v>528.20000000000005</v>
      </c>
      <c r="F15" s="144"/>
    </row>
    <row r="16" spans="1:8" s="121" customFormat="1" ht="13.5" customHeight="1" x14ac:dyDescent="0.2">
      <c r="A16" s="23" t="s">
        <v>3</v>
      </c>
      <c r="B16" s="41"/>
      <c r="C16" s="42" t="s">
        <v>231</v>
      </c>
      <c r="D16" s="42" t="s">
        <v>103</v>
      </c>
      <c r="E16" s="152">
        <f>'Расходы (прил.2)'!G37</f>
        <v>222.2</v>
      </c>
      <c r="F16" s="144"/>
    </row>
    <row r="17" spans="1:6" s="121" customFormat="1" ht="12.75" x14ac:dyDescent="0.2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(прил.2)'!G42</f>
        <v>100</v>
      </c>
      <c r="F17" s="144"/>
    </row>
    <row r="18" spans="1:6" s="121" customFormat="1" ht="12.75" x14ac:dyDescent="0.2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(прил.2)'!G46</f>
        <v>1693.8999999999999</v>
      </c>
      <c r="F18" s="144"/>
    </row>
    <row r="19" spans="1:6" s="136" customFormat="1" ht="12.95" customHeight="1" x14ac:dyDescent="0.2">
      <c r="A19" s="38" t="s">
        <v>122</v>
      </c>
      <c r="B19" s="39">
        <v>590</v>
      </c>
      <c r="C19" s="40" t="s">
        <v>232</v>
      </c>
      <c r="D19" s="40"/>
      <c r="E19" s="151">
        <f>E20</f>
        <v>64.899999999999991</v>
      </c>
      <c r="F19" s="145"/>
    </row>
    <row r="20" spans="1:6" s="121" customFormat="1" ht="12.95" customHeight="1" x14ac:dyDescent="0.2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(прил.2)'!G76</f>
        <v>64.899999999999991</v>
      </c>
    </row>
    <row r="21" spans="1:6" s="136" customFormat="1" ht="12" customHeight="1" x14ac:dyDescent="0.2">
      <c r="A21" s="38" t="s">
        <v>95</v>
      </c>
      <c r="B21" s="39">
        <v>590</v>
      </c>
      <c r="C21" s="40" t="s">
        <v>233</v>
      </c>
      <c r="D21" s="40"/>
      <c r="E21" s="151">
        <f>E22+E23+E24</f>
        <v>2381.6999999999998</v>
      </c>
    </row>
    <row r="22" spans="1:6" s="121" customFormat="1" ht="20.25" customHeight="1" x14ac:dyDescent="0.2">
      <c r="A22" s="23" t="s">
        <v>519</v>
      </c>
      <c r="B22" s="41">
        <v>590</v>
      </c>
      <c r="C22" s="42" t="s">
        <v>233</v>
      </c>
      <c r="D22" s="42" t="s">
        <v>96</v>
      </c>
      <c r="E22" s="152">
        <f>'Расходы (прил.2)'!G82</f>
        <v>1651.8999999999999</v>
      </c>
    </row>
    <row r="23" spans="1:6" s="121" customFormat="1" ht="25.5" x14ac:dyDescent="0.2">
      <c r="A23" s="23" t="s">
        <v>520</v>
      </c>
      <c r="B23" s="41">
        <v>590</v>
      </c>
      <c r="C23" s="42" t="s">
        <v>233</v>
      </c>
      <c r="D23" s="42" t="s">
        <v>97</v>
      </c>
      <c r="E23" s="152">
        <f>'Расходы (прил.2)'!G89</f>
        <v>718.2</v>
      </c>
    </row>
    <row r="24" spans="1:6" s="121" customFormat="1" ht="25.5" customHeight="1" x14ac:dyDescent="0.2">
      <c r="A24" s="23" t="s">
        <v>522</v>
      </c>
      <c r="B24" s="41"/>
      <c r="C24" s="42" t="s">
        <v>233</v>
      </c>
      <c r="D24" s="42" t="s">
        <v>521</v>
      </c>
      <c r="E24" s="152">
        <f>'Расходы (прил.2)'!G104</f>
        <v>11.6</v>
      </c>
    </row>
    <row r="25" spans="1:6" s="136" customFormat="1" ht="12.75" x14ac:dyDescent="0.2">
      <c r="A25" s="38" t="s">
        <v>98</v>
      </c>
      <c r="B25" s="39">
        <v>590</v>
      </c>
      <c r="C25" s="40" t="s">
        <v>93</v>
      </c>
      <c r="D25" s="40"/>
      <c r="E25" s="151">
        <f>'Расходы (прил.2)'!G109</f>
        <v>68.3</v>
      </c>
      <c r="F25" s="145"/>
    </row>
    <row r="26" spans="1:6" s="136" customFormat="1" ht="12.75" hidden="1" x14ac:dyDescent="0.2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 x14ac:dyDescent="0.2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(прил.2)'!G114</f>
        <v>68.3</v>
      </c>
    </row>
    <row r="28" spans="1:6" s="121" customFormat="1" ht="12.75" hidden="1" x14ac:dyDescent="0.2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 x14ac:dyDescent="0.2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 x14ac:dyDescent="0.2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 x14ac:dyDescent="0.2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 x14ac:dyDescent="0.2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 x14ac:dyDescent="0.2">
      <c r="A33" s="38" t="s">
        <v>101</v>
      </c>
      <c r="B33" s="39">
        <v>590</v>
      </c>
      <c r="C33" s="40" t="s">
        <v>102</v>
      </c>
      <c r="D33" s="40"/>
      <c r="E33" s="151">
        <f>'Расходы (прил.2)'!G128</f>
        <v>5095.5999999999985</v>
      </c>
      <c r="F33" s="145"/>
    </row>
    <row r="34" spans="1:6" s="136" customFormat="1" ht="12.75" hidden="1" x14ac:dyDescent="0.2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(прил.2)'!G129</f>
        <v>0</v>
      </c>
      <c r="F34" s="145"/>
    </row>
    <row r="35" spans="1:6" s="136" customFormat="1" ht="12.75" x14ac:dyDescent="0.2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(прил.2)'!G150</f>
        <v>42.4</v>
      </c>
      <c r="F35" s="145"/>
    </row>
    <row r="36" spans="1:6" s="136" customFormat="1" ht="38.25" hidden="1" x14ac:dyDescent="0.2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 x14ac:dyDescent="0.2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 x14ac:dyDescent="0.2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 x14ac:dyDescent="0.2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 x14ac:dyDescent="0.2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(прил.2)'!G164</f>
        <v>5000.7999999999993</v>
      </c>
    </row>
    <row r="41" spans="1:6" s="121" customFormat="1" ht="12.75" x14ac:dyDescent="0.2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(прил.2)'!G192</f>
        <v>52.4</v>
      </c>
    </row>
    <row r="42" spans="1:6" s="136" customFormat="1" ht="12.75" x14ac:dyDescent="0.2">
      <c r="A42" s="38" t="s">
        <v>104</v>
      </c>
      <c r="B42" s="39">
        <v>590</v>
      </c>
      <c r="C42" s="40" t="s">
        <v>97</v>
      </c>
      <c r="D42" s="40"/>
      <c r="E42" s="151">
        <f>'Расходы (прил.2)'!G205</f>
        <v>2463.2000000000003</v>
      </c>
    </row>
    <row r="43" spans="1:6" s="121" customFormat="1" ht="12" customHeight="1" x14ac:dyDescent="0.2">
      <c r="A43" s="23" t="s">
        <v>105</v>
      </c>
      <c r="B43" s="41">
        <v>590</v>
      </c>
      <c r="C43" s="42" t="s">
        <v>97</v>
      </c>
      <c r="D43" s="42" t="s">
        <v>231</v>
      </c>
      <c r="E43" s="152">
        <f>'Расходы (прил.2)'!G206</f>
        <v>2024.9</v>
      </c>
    </row>
    <row r="44" spans="1:6" s="121" customFormat="1" ht="12" customHeight="1" x14ac:dyDescent="0.2">
      <c r="A44" s="23" t="s">
        <v>154</v>
      </c>
      <c r="B44" s="41">
        <v>590</v>
      </c>
      <c r="C44" s="42" t="s">
        <v>97</v>
      </c>
      <c r="D44" s="42" t="s">
        <v>233</v>
      </c>
      <c r="E44" s="152">
        <f>'Расходы (прил.2)'!G214</f>
        <v>408</v>
      </c>
    </row>
    <row r="45" spans="1:6" s="121" customFormat="1" ht="13.5" customHeight="1" x14ac:dyDescent="0.2">
      <c r="A45" s="23" t="s">
        <v>371</v>
      </c>
      <c r="B45" s="41"/>
      <c r="C45" s="42" t="s">
        <v>97</v>
      </c>
      <c r="D45" s="42" t="s">
        <v>113</v>
      </c>
      <c r="E45" s="152">
        <f>SUM('Расходы (прил.2)'!G221)</f>
        <v>30.3</v>
      </c>
    </row>
    <row r="46" spans="1:6" s="121" customFormat="1" ht="12.75" hidden="1" x14ac:dyDescent="0.2">
      <c r="A46" s="38" t="s">
        <v>153</v>
      </c>
      <c r="B46" s="39">
        <v>590</v>
      </c>
      <c r="C46" s="40" t="s">
        <v>106</v>
      </c>
      <c r="D46" s="40"/>
      <c r="E46" s="151">
        <f>'Расходы (прил.2)'!G227</f>
        <v>0</v>
      </c>
      <c r="F46" s="144"/>
    </row>
    <row r="47" spans="1:6" s="121" customFormat="1" ht="12.75" hidden="1" x14ac:dyDescent="0.2">
      <c r="A47" s="23" t="s">
        <v>197</v>
      </c>
      <c r="B47" s="41">
        <v>590</v>
      </c>
      <c r="C47" s="42" t="s">
        <v>106</v>
      </c>
      <c r="D47" s="42" t="s">
        <v>231</v>
      </c>
      <c r="E47" s="152">
        <f>'Расходы (прил.2)'!G228</f>
        <v>0</v>
      </c>
    </row>
    <row r="48" spans="1:6" s="137" customFormat="1" ht="12.75" customHeight="1" x14ac:dyDescent="0.2">
      <c r="C48" s="138"/>
      <c r="D48" s="138"/>
      <c r="E48" s="147"/>
    </row>
    <row r="49" spans="3:5" s="137" customFormat="1" ht="12.75" x14ac:dyDescent="0.2">
      <c r="C49" s="138"/>
      <c r="D49" s="138"/>
      <c r="E49" s="148"/>
    </row>
    <row r="50" spans="3:5" s="137" customFormat="1" ht="12.75" x14ac:dyDescent="0.2">
      <c r="C50" s="138"/>
      <c r="D50" s="138"/>
      <c r="E50" s="139"/>
    </row>
  </sheetData>
  <mergeCells count="6">
    <mergeCell ref="A2:E2"/>
    <mergeCell ref="C1:E1"/>
    <mergeCell ref="A3:E3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4:DR45"/>
  <sheetViews>
    <sheetView view="pageBreakPreview" zoomScale="120" zoomScaleNormal="100" zoomScaleSheetLayoutView="120" workbookViewId="0">
      <selection activeCell="A7" sqref="A7:CV7"/>
    </sheetView>
  </sheetViews>
  <sheetFormatPr defaultColWidth="0.85546875" defaultRowHeight="11.25" x14ac:dyDescent="0.2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4" spans="1:122" s="18" customFormat="1" ht="14.4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356" t="s">
        <v>536</v>
      </c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</row>
    <row r="5" spans="1:122" s="18" customFormat="1" ht="14.45" hidden="1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356" t="s">
        <v>475</v>
      </c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</row>
    <row r="6" spans="1:122" s="13" customFormat="1" ht="15.75" customHeight="1" x14ac:dyDescent="0.2">
      <c r="A6" s="358" t="s">
        <v>591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8"/>
      <c r="BT6" s="358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  <c r="CU6" s="358"/>
      <c r="CV6" s="358"/>
    </row>
    <row r="7" spans="1:122" s="13" customFormat="1" ht="13.35" customHeight="1" x14ac:dyDescent="0.2">
      <c r="A7" s="359" t="s">
        <v>596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</row>
    <row r="8" spans="1:122" s="18" customFormat="1" ht="14.45" customHeight="1" x14ac:dyDescent="0.2">
      <c r="A8" s="360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</row>
    <row r="9" spans="1:122" ht="21" customHeight="1" x14ac:dyDescent="0.3">
      <c r="A9" s="316" t="s">
        <v>546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</row>
    <row r="10" spans="1:122" ht="11.45" customHeight="1" x14ac:dyDescent="0.2"/>
    <row r="11" spans="1:122" s="19" customFormat="1" ht="57" customHeight="1" x14ac:dyDescent="0.2">
      <c r="A11" s="319" t="s">
        <v>163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 t="s">
        <v>168</v>
      </c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 t="s">
        <v>169</v>
      </c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</row>
    <row r="12" spans="1:122" ht="15" customHeight="1" x14ac:dyDescent="0.2">
      <c r="A12" s="346" t="s">
        <v>195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7" t="s">
        <v>424</v>
      </c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9"/>
      <c r="CF12" s="361">
        <f>CF13</f>
        <v>0</v>
      </c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</row>
    <row r="13" spans="1:122" s="19" customFormat="1" ht="15" customHeight="1" x14ac:dyDescent="0.2">
      <c r="A13" s="350" t="s">
        <v>242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3" t="s">
        <v>425</v>
      </c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43">
        <f>CF14+CF18</f>
        <v>0</v>
      </c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0"/>
      <c r="CX13" s="341"/>
      <c r="CY13" s="341"/>
      <c r="CZ13" s="341"/>
      <c r="DA13" s="341"/>
      <c r="DB13" s="341"/>
      <c r="DC13" s="341"/>
      <c r="DD13" s="341"/>
      <c r="DE13" s="341"/>
      <c r="DF13" s="341"/>
      <c r="DG13" s="341"/>
      <c r="DH13" s="341"/>
      <c r="DI13" s="341"/>
      <c r="DJ13" s="341"/>
      <c r="DK13" s="341"/>
      <c r="DL13" s="341"/>
      <c r="DM13" s="341"/>
      <c r="DN13" s="341"/>
      <c r="DO13" s="341"/>
      <c r="DP13" s="341"/>
    </row>
    <row r="14" spans="1:122" s="20" customFormat="1" ht="15" customHeight="1" x14ac:dyDescent="0.2">
      <c r="A14" s="351" t="s">
        <v>170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2" t="s">
        <v>426</v>
      </c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42">
        <f>CF16</f>
        <v>-25975.1</v>
      </c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DA14" s="344"/>
      <c r="DB14" s="345"/>
      <c r="DC14" s="345"/>
      <c r="DD14" s="345"/>
      <c r="DE14" s="345"/>
      <c r="DF14" s="345"/>
      <c r="DG14" s="345"/>
      <c r="DH14" s="345"/>
      <c r="DI14" s="345"/>
      <c r="DJ14" s="345"/>
      <c r="DK14" s="345"/>
      <c r="DL14" s="345"/>
      <c r="DM14" s="345"/>
      <c r="DN14" s="345"/>
      <c r="DO14" s="345"/>
      <c r="DP14" s="345"/>
      <c r="DQ14" s="345"/>
      <c r="DR14" s="345"/>
    </row>
    <row r="15" spans="1:122" s="19" customFormat="1" ht="15" customHeight="1" x14ac:dyDescent="0.2">
      <c r="A15" s="350" t="s">
        <v>175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3" t="s">
        <v>427</v>
      </c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43">
        <f>CF16</f>
        <v>-25975.1</v>
      </c>
      <c r="CG15" s="343"/>
      <c r="CH15" s="343"/>
      <c r="CI15" s="343"/>
      <c r="CJ15" s="343"/>
      <c r="CK15" s="343"/>
      <c r="CL15" s="343"/>
      <c r="CM15" s="343"/>
      <c r="CN15" s="343"/>
      <c r="CO15" s="343"/>
      <c r="CP15" s="343"/>
      <c r="CQ15" s="343"/>
      <c r="CR15" s="343"/>
      <c r="CS15" s="343"/>
      <c r="CT15" s="343"/>
      <c r="CU15" s="343"/>
      <c r="CV15" s="343"/>
    </row>
    <row r="16" spans="1:122" s="19" customFormat="1" ht="15" customHeight="1" x14ac:dyDescent="0.2">
      <c r="A16" s="350" t="s">
        <v>176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3" t="s">
        <v>428</v>
      </c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43">
        <f>CF17</f>
        <v>-25975.1</v>
      </c>
      <c r="CG16" s="343"/>
      <c r="CH16" s="343"/>
      <c r="CI16" s="343"/>
      <c r="CJ16" s="343"/>
      <c r="CK16" s="343"/>
      <c r="CL16" s="343"/>
      <c r="CM16" s="343"/>
      <c r="CN16" s="343"/>
      <c r="CO16" s="343"/>
      <c r="CP16" s="343"/>
      <c r="CQ16" s="343"/>
      <c r="CR16" s="343"/>
      <c r="CS16" s="343"/>
      <c r="CT16" s="343"/>
      <c r="CU16" s="343"/>
      <c r="CV16" s="343"/>
    </row>
    <row r="17" spans="1:120" s="19" customFormat="1" ht="24" customHeight="1" x14ac:dyDescent="0.2">
      <c r="A17" s="354" t="s">
        <v>243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3" t="s">
        <v>429</v>
      </c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43">
        <f>-'Доходы 2022 (прил.1)'!D109</f>
        <v>-25975.1</v>
      </c>
      <c r="CG17" s="343"/>
      <c r="CH17" s="343"/>
      <c r="CI17" s="343"/>
      <c r="CJ17" s="343"/>
      <c r="CK17" s="343"/>
      <c r="CL17" s="343"/>
      <c r="CM17" s="343"/>
      <c r="CN17" s="343"/>
      <c r="CO17" s="343"/>
      <c r="CP17" s="343"/>
      <c r="CQ17" s="343"/>
      <c r="CR17" s="343"/>
      <c r="CS17" s="343"/>
      <c r="CT17" s="343"/>
      <c r="CU17" s="343"/>
      <c r="CV17" s="343"/>
    </row>
    <row r="18" spans="1:120" s="20" customFormat="1" ht="15" customHeight="1" x14ac:dyDescent="0.2">
      <c r="A18" s="355" t="s">
        <v>177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7" t="s">
        <v>430</v>
      </c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42">
        <f>CF20</f>
        <v>25975.1</v>
      </c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/>
      <c r="CT18" s="342"/>
      <c r="CU18" s="342"/>
      <c r="CV18" s="342"/>
    </row>
    <row r="19" spans="1:120" s="19" customFormat="1" ht="15" customHeight="1" x14ac:dyDescent="0.2">
      <c r="A19" s="354" t="s">
        <v>178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3" t="s">
        <v>431</v>
      </c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43">
        <f>CF20</f>
        <v>25975.1</v>
      </c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</row>
    <row r="20" spans="1:120" s="19" customFormat="1" ht="15" customHeight="1" x14ac:dyDescent="0.2">
      <c r="A20" s="354" t="s">
        <v>179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3" t="s">
        <v>432</v>
      </c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43">
        <f>CF21</f>
        <v>25975.1</v>
      </c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</row>
    <row r="21" spans="1:120" s="19" customFormat="1" ht="25.5" customHeight="1" x14ac:dyDescent="0.2">
      <c r="A21" s="354" t="s">
        <v>241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3" t="s">
        <v>433</v>
      </c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43">
        <f>'Расходы (прил.2)'!G8</f>
        <v>25975.1</v>
      </c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343"/>
      <c r="CV21" s="343"/>
      <c r="CW21" s="340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</row>
    <row r="22" spans="1:120" ht="15" customHeight="1" x14ac:dyDescent="0.2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</row>
    <row r="23" spans="1:120" ht="15" customHeight="1" x14ac:dyDescent="0.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</row>
    <row r="24" spans="1:120" ht="15" customHeight="1" x14ac:dyDescent="0.2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</row>
    <row r="25" spans="1:120" ht="15" customHeight="1" x14ac:dyDescent="0.2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</row>
    <row r="26" spans="1:120" ht="15" customHeight="1" x14ac:dyDescent="0.2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</row>
    <row r="27" spans="1:120" ht="15" customHeight="1" x14ac:dyDescent="0.2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</row>
    <row r="28" spans="1:120" ht="15" customHeight="1" x14ac:dyDescent="0.2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</row>
    <row r="29" spans="1:120" ht="15" customHeight="1" x14ac:dyDescent="0.2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</row>
    <row r="30" spans="1:120" ht="15" customHeight="1" x14ac:dyDescent="0.2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</row>
    <row r="31" spans="1:120" ht="15" customHeight="1" x14ac:dyDescent="0.2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</row>
    <row r="32" spans="1:120" ht="15" customHeight="1" x14ac:dyDescent="0.2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</row>
    <row r="33" spans="1:100" ht="15" customHeight="1" x14ac:dyDescent="0.2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</row>
    <row r="34" spans="1:100" ht="15" customHeight="1" x14ac:dyDescent="0.2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</row>
    <row r="35" spans="1:100" ht="15" customHeight="1" x14ac:dyDescent="0.2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</row>
    <row r="36" spans="1:100" ht="15" customHeight="1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8"/>
      <c r="CE36" s="298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</row>
    <row r="37" spans="1:100" ht="15" customHeight="1" x14ac:dyDescent="0.2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</row>
    <row r="38" spans="1:100" ht="15" customHeight="1" x14ac:dyDescent="0.2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</row>
    <row r="39" spans="1:100" ht="15" customHeight="1" x14ac:dyDescent="0.2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</row>
    <row r="40" spans="1:100" ht="15" customHeight="1" x14ac:dyDescent="0.2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</row>
    <row r="41" spans="1:100" ht="15" customHeight="1" x14ac:dyDescent="0.2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</row>
    <row r="42" spans="1:100" ht="15" customHeight="1" x14ac:dyDescent="0.2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</row>
    <row r="43" spans="1:100" ht="15" customHeight="1" x14ac:dyDescent="0.2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</row>
    <row r="44" spans="1:100" ht="15" customHeight="1" x14ac:dyDescent="0.2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</row>
    <row r="45" spans="1:100" ht="15" customHeight="1" x14ac:dyDescent="0.2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</row>
  </sheetData>
  <mergeCells count="114">
    <mergeCell ref="A18:AJ18"/>
    <mergeCell ref="AK21:CE21"/>
    <mergeCell ref="A22:AJ22"/>
    <mergeCell ref="AK11:CE11"/>
    <mergeCell ref="BR4:CV4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  <mergeCell ref="BR5:CV5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 x14ac:dyDescent="0.2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356" t="s">
        <v>36</v>
      </c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</row>
    <row r="5" spans="1:139" s="13" customFormat="1" ht="15.75" customHeight="1" x14ac:dyDescent="0.2">
      <c r="A5" s="358" t="s">
        <v>422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/>
      <c r="CG5" s="358"/>
      <c r="CH5" s="358"/>
      <c r="CI5" s="358"/>
      <c r="CJ5" s="358"/>
      <c r="CK5" s="358"/>
      <c r="CL5" s="358"/>
      <c r="CM5" s="358"/>
      <c r="CN5" s="358"/>
      <c r="CO5" s="358"/>
      <c r="CP5" s="358"/>
      <c r="CQ5" s="358"/>
      <c r="CR5" s="358"/>
      <c r="CS5" s="358"/>
      <c r="CT5" s="358"/>
      <c r="CU5" s="358"/>
      <c r="CV5" s="358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/>
      <c r="DH5" s="369"/>
      <c r="DI5" s="369"/>
      <c r="DJ5" s="369"/>
      <c r="DK5" s="369"/>
      <c r="DL5" s="369"/>
      <c r="DM5" s="369"/>
    </row>
    <row r="6" spans="1:139" s="13" customFormat="1" ht="13.35" customHeight="1" x14ac:dyDescent="0.2">
      <c r="A6" s="359" t="s">
        <v>423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  <c r="CM6" s="359"/>
      <c r="CN6" s="359"/>
      <c r="CO6" s="359"/>
      <c r="CP6" s="359"/>
      <c r="CQ6" s="359"/>
      <c r="CR6" s="359"/>
      <c r="CS6" s="359"/>
      <c r="CT6" s="359"/>
      <c r="CU6" s="359"/>
      <c r="CV6" s="359"/>
      <c r="CW6" s="370"/>
      <c r="CX6" s="370"/>
      <c r="CY6" s="370"/>
      <c r="CZ6" s="370"/>
      <c r="DA6" s="370"/>
      <c r="DB6" s="370"/>
      <c r="DC6" s="370"/>
      <c r="DD6" s="370"/>
      <c r="DE6" s="370"/>
      <c r="DF6" s="370"/>
      <c r="DG6" s="370"/>
      <c r="DH6" s="370"/>
      <c r="DI6" s="370"/>
      <c r="DJ6" s="370"/>
      <c r="DK6" s="370"/>
      <c r="DL6" s="370"/>
      <c r="DM6" s="370"/>
    </row>
    <row r="7" spans="1:139" s="18" customFormat="1" ht="14.45" customHeight="1" x14ac:dyDescent="0.2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 x14ac:dyDescent="0.3">
      <c r="A8" s="316" t="s">
        <v>37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71"/>
      <c r="DI8" s="371"/>
      <c r="DJ8" s="371"/>
      <c r="DK8" s="371"/>
      <c r="DL8" s="371"/>
      <c r="DM8" s="371"/>
    </row>
    <row r="9" spans="1:139" ht="11.45" customHeight="1" x14ac:dyDescent="0.2"/>
    <row r="10" spans="1:139" ht="29.25" customHeight="1" x14ac:dyDescent="0.2">
      <c r="A10" s="319" t="s">
        <v>163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19" t="s">
        <v>168</v>
      </c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7" t="s">
        <v>17</v>
      </c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</row>
    <row r="11" spans="1:139" s="19" customFormat="1" ht="33" customHeight="1" x14ac:dyDescent="0.2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19" t="s">
        <v>398</v>
      </c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 t="s">
        <v>399</v>
      </c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</row>
    <row r="12" spans="1:139" ht="15" customHeight="1" x14ac:dyDescent="0.2">
      <c r="A12" s="346" t="s">
        <v>195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7" t="s">
        <v>424</v>
      </c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9"/>
      <c r="CF12" s="362">
        <f>CF13</f>
        <v>0</v>
      </c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>
        <f>CW13</f>
        <v>0</v>
      </c>
      <c r="CX12" s="362"/>
      <c r="CY12" s="362"/>
      <c r="CZ12" s="362"/>
      <c r="DA12" s="362"/>
      <c r="DB12" s="362"/>
      <c r="DC12" s="362"/>
      <c r="DD12" s="362"/>
      <c r="DE12" s="362"/>
      <c r="DF12" s="362"/>
      <c r="DG12" s="362"/>
      <c r="DH12" s="362"/>
      <c r="DI12" s="362"/>
      <c r="DJ12" s="362"/>
      <c r="DK12" s="362"/>
      <c r="DL12" s="362"/>
      <c r="DM12" s="362"/>
    </row>
    <row r="13" spans="1:139" s="19" customFormat="1" ht="15" customHeight="1" x14ac:dyDescent="0.2">
      <c r="A13" s="350" t="s">
        <v>242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3" t="s">
        <v>425</v>
      </c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64">
        <f>CF14+CF18</f>
        <v>0</v>
      </c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>
        <f>CW14+CW18</f>
        <v>0</v>
      </c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40"/>
      <c r="DO13" s="341"/>
      <c r="DP13" s="341"/>
      <c r="DQ13" s="341"/>
      <c r="DR13" s="341"/>
      <c r="DS13" s="341"/>
      <c r="DT13" s="341"/>
      <c r="DU13" s="341"/>
      <c r="DV13" s="341"/>
      <c r="DW13" s="341"/>
      <c r="DX13" s="341"/>
      <c r="DY13" s="341"/>
      <c r="DZ13" s="341"/>
      <c r="EA13" s="341"/>
      <c r="EB13" s="341"/>
      <c r="EC13" s="341"/>
      <c r="ED13" s="341"/>
      <c r="EE13" s="341"/>
      <c r="EF13" s="341"/>
      <c r="EG13" s="341"/>
    </row>
    <row r="14" spans="1:139" s="20" customFormat="1" ht="15" customHeight="1" x14ac:dyDescent="0.2">
      <c r="A14" s="351" t="s">
        <v>170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2" t="s">
        <v>426</v>
      </c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63">
        <f>CF16</f>
        <v>0</v>
      </c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>
        <f>CW16</f>
        <v>0</v>
      </c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R14" s="344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5"/>
      <c r="EH14" s="345"/>
      <c r="EI14" s="345"/>
    </row>
    <row r="15" spans="1:139" s="19" customFormat="1" ht="15" customHeight="1" x14ac:dyDescent="0.2">
      <c r="A15" s="350" t="s">
        <v>175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3" t="s">
        <v>427</v>
      </c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64">
        <f>CF16</f>
        <v>0</v>
      </c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>
        <f>CW16</f>
        <v>0</v>
      </c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</row>
    <row r="16" spans="1:139" s="19" customFormat="1" ht="15" customHeight="1" x14ac:dyDescent="0.2">
      <c r="A16" s="350" t="s">
        <v>176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3" t="s">
        <v>428</v>
      </c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64">
        <f>CF17</f>
        <v>0</v>
      </c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>
        <f>CW17</f>
        <v>0</v>
      </c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</row>
    <row r="17" spans="1:137" s="19" customFormat="1" ht="24" customHeight="1" x14ac:dyDescent="0.2">
      <c r="A17" s="354" t="s">
        <v>243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3" t="s">
        <v>429</v>
      </c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64">
        <f>-'Доходы 2019-2020 (прил.1.1)'!D111</f>
        <v>0</v>
      </c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>
        <f>-'Доходы 2019-2020 (прил.1.1)'!E111</f>
        <v>0</v>
      </c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</row>
    <row r="18" spans="1:137" s="20" customFormat="1" ht="15" customHeight="1" x14ac:dyDescent="0.2">
      <c r="A18" s="355" t="s">
        <v>177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7" t="s">
        <v>434</v>
      </c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63">
        <f>CF20</f>
        <v>0</v>
      </c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>
        <f>CW20</f>
        <v>0</v>
      </c>
      <c r="CX18" s="363"/>
      <c r="CY18" s="363"/>
      <c r="CZ18" s="363"/>
      <c r="DA18" s="363"/>
      <c r="DB18" s="363"/>
      <c r="DC18" s="363"/>
      <c r="DD18" s="363"/>
      <c r="DE18" s="363"/>
      <c r="DF18" s="363"/>
      <c r="DG18" s="363"/>
      <c r="DH18" s="363"/>
      <c r="DI18" s="363"/>
      <c r="DJ18" s="363"/>
      <c r="DK18" s="363"/>
      <c r="DL18" s="363"/>
      <c r="DM18" s="363"/>
    </row>
    <row r="19" spans="1:137" s="19" customFormat="1" ht="15" customHeight="1" x14ac:dyDescent="0.2">
      <c r="A19" s="354" t="s">
        <v>178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3" t="s">
        <v>431</v>
      </c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64">
        <f>CF20</f>
        <v>0</v>
      </c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>
        <f>CW20</f>
        <v>0</v>
      </c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</row>
    <row r="20" spans="1:137" s="19" customFormat="1" ht="15" customHeight="1" x14ac:dyDescent="0.2">
      <c r="A20" s="354" t="s">
        <v>179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3" t="s">
        <v>432</v>
      </c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64">
        <f>CF21</f>
        <v>0</v>
      </c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>
        <f>CW21</f>
        <v>0</v>
      </c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</row>
    <row r="21" spans="1:137" s="19" customFormat="1" ht="25.5" customHeight="1" x14ac:dyDescent="0.2">
      <c r="A21" s="354" t="s">
        <v>241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3" t="s">
        <v>433</v>
      </c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64">
        <f>'Расходы (4.1 прил.) (2019-2020)'!G9</f>
        <v>0</v>
      </c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>
        <f>'Расходы (4.1 прил.) (2019-2020)'!H9</f>
        <v>0</v>
      </c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40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</row>
    <row r="22" spans="1:137" ht="15" customHeight="1" x14ac:dyDescent="0.2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</row>
    <row r="23" spans="1:137" ht="15" customHeight="1" x14ac:dyDescent="0.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</row>
    <row r="24" spans="1:137" ht="15" customHeight="1" x14ac:dyDescent="0.2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</row>
    <row r="25" spans="1:137" ht="15" customHeight="1" x14ac:dyDescent="0.2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</row>
    <row r="26" spans="1:137" ht="15" customHeight="1" x14ac:dyDescent="0.2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</row>
    <row r="27" spans="1:137" ht="15" customHeight="1" x14ac:dyDescent="0.2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</row>
    <row r="28" spans="1:137" ht="15" customHeight="1" x14ac:dyDescent="0.2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</row>
    <row r="29" spans="1:137" ht="15" customHeight="1" x14ac:dyDescent="0.2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</row>
    <row r="30" spans="1:137" ht="15" customHeight="1" x14ac:dyDescent="0.2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</row>
    <row r="31" spans="1:137" ht="15" customHeight="1" x14ac:dyDescent="0.2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  <c r="DH31" s="304"/>
      <c r="DI31" s="304"/>
      <c r="DJ31" s="304"/>
      <c r="DK31" s="304"/>
      <c r="DL31" s="304"/>
      <c r="DM31" s="304"/>
    </row>
    <row r="32" spans="1:137" ht="15" customHeight="1" x14ac:dyDescent="0.2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</row>
    <row r="33" spans="1:117" ht="15" customHeight="1" x14ac:dyDescent="0.2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</row>
    <row r="34" spans="1:117" ht="15" customHeight="1" x14ac:dyDescent="0.2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</row>
    <row r="35" spans="1:117" ht="15" customHeight="1" x14ac:dyDescent="0.2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</row>
    <row r="36" spans="1:117" ht="15" customHeight="1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8"/>
      <c r="CE36" s="298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</row>
    <row r="37" spans="1:117" ht="15" customHeight="1" x14ac:dyDescent="0.2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</row>
    <row r="38" spans="1:117" ht="15" customHeight="1" x14ac:dyDescent="0.2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  <c r="DH38" s="304"/>
      <c r="DI38" s="304"/>
      <c r="DJ38" s="304"/>
      <c r="DK38" s="304"/>
      <c r="DL38" s="304"/>
      <c r="DM38" s="304"/>
    </row>
    <row r="39" spans="1:117" ht="15" customHeight="1" x14ac:dyDescent="0.2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304"/>
      <c r="DF39" s="304"/>
      <c r="DG39" s="304"/>
      <c r="DH39" s="304"/>
      <c r="DI39" s="304"/>
      <c r="DJ39" s="304"/>
      <c r="DK39" s="304"/>
      <c r="DL39" s="304"/>
      <c r="DM39" s="304"/>
    </row>
    <row r="40" spans="1:117" ht="15" customHeight="1" x14ac:dyDescent="0.2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304"/>
      <c r="DE40" s="304"/>
      <c r="DF40" s="304"/>
      <c r="DG40" s="304"/>
      <c r="DH40" s="304"/>
      <c r="DI40" s="304"/>
      <c r="DJ40" s="304"/>
      <c r="DK40" s="304"/>
      <c r="DL40" s="304"/>
      <c r="DM40" s="304"/>
    </row>
    <row r="41" spans="1:117" ht="15" customHeight="1" x14ac:dyDescent="0.2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4"/>
      <c r="DH41" s="304"/>
      <c r="DI41" s="304"/>
      <c r="DJ41" s="304"/>
      <c r="DK41" s="304"/>
      <c r="DL41" s="304"/>
      <c r="DM41" s="304"/>
    </row>
    <row r="42" spans="1:117" ht="15" customHeight="1" x14ac:dyDescent="0.2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304"/>
      <c r="DA42" s="304"/>
      <c r="DB42" s="304"/>
      <c r="DC42" s="304"/>
      <c r="DD42" s="304"/>
      <c r="DE42" s="304"/>
      <c r="DF42" s="304"/>
      <c r="DG42" s="304"/>
      <c r="DH42" s="304"/>
      <c r="DI42" s="304"/>
      <c r="DJ42" s="304"/>
      <c r="DK42" s="304"/>
      <c r="DL42" s="304"/>
      <c r="DM42" s="304"/>
    </row>
    <row r="43" spans="1:117" ht="15" customHeight="1" x14ac:dyDescent="0.2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</row>
    <row r="44" spans="1:117" ht="15" customHeight="1" x14ac:dyDescent="0.2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</row>
    <row r="45" spans="1:117" ht="15" customHeight="1" x14ac:dyDescent="0.2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  <c r="DH45" s="304"/>
      <c r="DI45" s="304"/>
      <c r="DJ45" s="304"/>
      <c r="DK45" s="304"/>
      <c r="DL45" s="304"/>
      <c r="DM45" s="304"/>
    </row>
  </sheetData>
  <mergeCells count="149">
    <mergeCell ref="CW37:DM37"/>
    <mergeCell ref="CW26:DM26"/>
    <mergeCell ref="CW27:DM27"/>
    <mergeCell ref="CW28:DM28"/>
    <mergeCell ref="CW31:DM31"/>
    <mergeCell ref="CW44:DM44"/>
    <mergeCell ref="CW38:DM38"/>
    <mergeCell ref="CW39:DM39"/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AK36:CE36"/>
    <mergeCell ref="A36:AJ36"/>
    <mergeCell ref="AK35:CE35"/>
    <mergeCell ref="A31:AJ31"/>
    <mergeCell ref="A34:AJ34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25:DM25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AK40:CE40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</cp:lastModifiedBy>
  <cp:lastPrinted>2021-12-07T10:49:14Z</cp:lastPrinted>
  <dcterms:created xsi:type="dcterms:W3CDTF">2007-03-14T17:31:30Z</dcterms:created>
  <dcterms:modified xsi:type="dcterms:W3CDTF">2022-01-10T07:32:57Z</dcterms:modified>
</cp:coreProperties>
</file>